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52" activeTab="5"/>
  </bookViews>
  <sheets>
    <sheet name="Naslovnica" sheetId="7" r:id="rId1"/>
    <sheet name="Sažetak" sheetId="8" r:id="rId2"/>
    <sheet name="Račun prihoda i rashoda" sheetId="9" r:id="rId3"/>
    <sheet name="Rashodi prema funkcijskoj " sheetId="10" r:id="rId4"/>
    <sheet name="Račun financiranja" sheetId="11" r:id="rId5"/>
    <sheet name="Rashodi na petu" sheetId="1" r:id="rId6"/>
    <sheet name="Prihodi na petu" sheetId="5" r:id="rId7"/>
    <sheet name="POSEBNI DIO - rashodi" sheetId="2" r:id="rId8"/>
    <sheet name="POSEBNI DIO - prihodi" sheetId="6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8" l="1"/>
  <c r="J13" i="8"/>
  <c r="J11" i="8" s="1"/>
  <c r="H13" i="8"/>
  <c r="I12" i="8"/>
  <c r="J12" i="8"/>
  <c r="H12" i="8"/>
  <c r="I9" i="8"/>
  <c r="J9" i="8"/>
  <c r="J8" i="8" s="1"/>
  <c r="H9" i="8"/>
  <c r="F11" i="10"/>
  <c r="E11" i="10"/>
  <c r="E10" i="10" s="1"/>
  <c r="D11" i="10"/>
  <c r="D10" i="10" s="1"/>
  <c r="C11" i="10"/>
  <c r="C10" i="10" s="1"/>
  <c r="B11" i="10"/>
  <c r="F10" i="10"/>
  <c r="B10" i="10"/>
  <c r="J26" i="8"/>
  <c r="J27" i="8" s="1"/>
  <c r="I26" i="8"/>
  <c r="I27" i="8" s="1"/>
  <c r="H26" i="8"/>
  <c r="H27" i="8" s="1"/>
  <c r="G26" i="8"/>
  <c r="G27" i="8" s="1"/>
  <c r="F26" i="8"/>
  <c r="F27" i="8" s="1"/>
  <c r="J21" i="8"/>
  <c r="I21" i="8"/>
  <c r="H21" i="8"/>
  <c r="G21" i="8"/>
  <c r="F21" i="8"/>
  <c r="G13" i="8"/>
  <c r="F13" i="8"/>
  <c r="H11" i="8"/>
  <c r="G12" i="8"/>
  <c r="F12" i="8"/>
  <c r="I8" i="8"/>
  <c r="H8" i="8"/>
  <c r="H14" i="8" s="1"/>
  <c r="H30" i="8" s="1"/>
  <c r="G9" i="8"/>
  <c r="F9" i="8"/>
  <c r="F8" i="8" s="1"/>
  <c r="G8" i="8"/>
  <c r="F14" i="8" l="1"/>
  <c r="F30" i="8" s="1"/>
  <c r="F11" i="8"/>
  <c r="G11" i="8"/>
  <c r="J14" i="8"/>
  <c r="J30" i="8" s="1"/>
  <c r="G14" i="8"/>
  <c r="G30" i="8" s="1"/>
  <c r="I11" i="8"/>
  <c r="I14" i="8" s="1"/>
  <c r="I30" i="8" s="1"/>
  <c r="D84" i="6" l="1"/>
  <c r="G25" i="9" s="1"/>
  <c r="E84" i="6"/>
  <c r="H25" i="9" s="1"/>
  <c r="F84" i="6"/>
  <c r="I25" i="9" s="1"/>
  <c r="C84" i="6"/>
  <c r="D81" i="6"/>
  <c r="E81" i="6"/>
  <c r="F81" i="6"/>
  <c r="C81" i="6"/>
  <c r="D78" i="6"/>
  <c r="E78" i="6"/>
  <c r="F78" i="6"/>
  <c r="C78" i="6"/>
  <c r="D73" i="6"/>
  <c r="E73" i="6"/>
  <c r="F73" i="6"/>
  <c r="C73" i="6"/>
  <c r="D68" i="6"/>
  <c r="E68" i="6"/>
  <c r="F68" i="6"/>
  <c r="C68" i="6"/>
  <c r="D65" i="6"/>
  <c r="G23" i="9" s="1"/>
  <c r="E65" i="6"/>
  <c r="H23" i="9" s="1"/>
  <c r="F65" i="6"/>
  <c r="I23" i="9" s="1"/>
  <c r="C65" i="6"/>
  <c r="D61" i="6"/>
  <c r="E61" i="6"/>
  <c r="F61" i="6"/>
  <c r="C61" i="6"/>
  <c r="D57" i="6"/>
  <c r="E57" i="6"/>
  <c r="F57" i="6"/>
  <c r="C57" i="6"/>
  <c r="D53" i="6"/>
  <c r="G24" i="9" s="1"/>
  <c r="E53" i="6"/>
  <c r="H24" i="9" s="1"/>
  <c r="F53" i="6"/>
  <c r="I24" i="9" s="1"/>
  <c r="C53" i="6"/>
  <c r="D50" i="6"/>
  <c r="E50" i="6"/>
  <c r="F50" i="6"/>
  <c r="C50" i="6"/>
  <c r="D46" i="6"/>
  <c r="E46" i="6"/>
  <c r="F46" i="6"/>
  <c r="C46" i="6"/>
  <c r="D42" i="6"/>
  <c r="E42" i="6"/>
  <c r="F42" i="6"/>
  <c r="C42" i="6"/>
  <c r="D38" i="6"/>
  <c r="E38" i="6"/>
  <c r="F38" i="6"/>
  <c r="C38" i="6"/>
  <c r="D34" i="6"/>
  <c r="G17" i="9" s="1"/>
  <c r="G16" i="9" s="1"/>
  <c r="E34" i="6"/>
  <c r="H17" i="9" s="1"/>
  <c r="H16" i="9" s="1"/>
  <c r="F34" i="6"/>
  <c r="I17" i="9" s="1"/>
  <c r="I16" i="9" s="1"/>
  <c r="C34" i="6"/>
  <c r="D33" i="6"/>
  <c r="G15" i="9" s="1"/>
  <c r="G14" i="9" s="1"/>
  <c r="E33" i="6"/>
  <c r="H15" i="9" s="1"/>
  <c r="H14" i="9" s="1"/>
  <c r="F33" i="6"/>
  <c r="I15" i="9" s="1"/>
  <c r="I14" i="9" s="1"/>
  <c r="C33" i="6"/>
  <c r="D32" i="6"/>
  <c r="G13" i="9" s="1"/>
  <c r="E32" i="6"/>
  <c r="H13" i="9" s="1"/>
  <c r="F32" i="6"/>
  <c r="I13" i="9" s="1"/>
  <c r="C32" i="6"/>
  <c r="D29" i="6"/>
  <c r="G28" i="9" s="1"/>
  <c r="G27" i="9" s="1"/>
  <c r="G26" i="9" s="1"/>
  <c r="E29" i="6"/>
  <c r="H28" i="9" s="1"/>
  <c r="H27" i="9" s="1"/>
  <c r="H26" i="9" s="1"/>
  <c r="F29" i="6"/>
  <c r="I28" i="9" s="1"/>
  <c r="I27" i="9" s="1"/>
  <c r="I26" i="9" s="1"/>
  <c r="C29" i="6"/>
  <c r="D26" i="6"/>
  <c r="E26" i="6"/>
  <c r="F26" i="6"/>
  <c r="C26" i="6"/>
  <c r="D23" i="6"/>
  <c r="G21" i="9" s="1"/>
  <c r="E23" i="6"/>
  <c r="H21" i="9" s="1"/>
  <c r="F23" i="6"/>
  <c r="I21" i="9" s="1"/>
  <c r="C23" i="6"/>
  <c r="D18" i="6"/>
  <c r="G12" i="9" s="1"/>
  <c r="G11" i="9" s="1"/>
  <c r="E18" i="6"/>
  <c r="H12" i="9" s="1"/>
  <c r="F18" i="6"/>
  <c r="I12" i="9" s="1"/>
  <c r="I11" i="9" s="1"/>
  <c r="C18" i="6"/>
  <c r="C17" i="6" s="1"/>
  <c r="C19" i="5"/>
  <c r="D14" i="6"/>
  <c r="D13" i="6" s="1"/>
  <c r="D12" i="6" s="1"/>
  <c r="E14" i="6"/>
  <c r="E13" i="6" s="1"/>
  <c r="E12" i="6" s="1"/>
  <c r="F14" i="6"/>
  <c r="F13" i="6" s="1"/>
  <c r="F12" i="6" s="1"/>
  <c r="C14" i="6"/>
  <c r="F10" i="6"/>
  <c r="I22" i="9" s="1"/>
  <c r="E10" i="6"/>
  <c r="D10" i="6"/>
  <c r="G22" i="9" s="1"/>
  <c r="C10" i="6"/>
  <c r="I15" i="1"/>
  <c r="I5" i="5"/>
  <c r="I9" i="1"/>
  <c r="I7" i="5"/>
  <c r="I4" i="5"/>
  <c r="H22" i="9" l="1"/>
  <c r="E17" i="6"/>
  <c r="E16" i="6" s="1"/>
  <c r="H20" i="9"/>
  <c r="H19" i="9"/>
  <c r="H18" i="9" s="1"/>
  <c r="H11" i="9"/>
  <c r="F17" i="6"/>
  <c r="F16" i="6" s="1"/>
  <c r="D17" i="6"/>
  <c r="D16" i="6" s="1"/>
  <c r="D15" i="6" s="1"/>
  <c r="I20" i="9"/>
  <c r="G20" i="9"/>
  <c r="I19" i="9"/>
  <c r="I18" i="9" s="1"/>
  <c r="G19" i="9"/>
  <c r="G18" i="9" s="1"/>
  <c r="D5" i="5"/>
  <c r="D6" i="5"/>
  <c r="E6" i="5"/>
  <c r="E5" i="5" s="1"/>
  <c r="D7" i="5"/>
  <c r="E7" i="5"/>
  <c r="F7" i="5"/>
  <c r="F6" i="5" s="1"/>
  <c r="F5" i="5" s="1"/>
  <c r="D8" i="5"/>
  <c r="E8" i="5"/>
  <c r="F8" i="5"/>
  <c r="D14" i="5"/>
  <c r="D13" i="5" s="1"/>
  <c r="D12" i="5" s="1"/>
  <c r="D11" i="5" s="1"/>
  <c r="D10" i="5" s="1"/>
  <c r="E14" i="5"/>
  <c r="E13" i="5" s="1"/>
  <c r="E12" i="5" s="1"/>
  <c r="E11" i="5" s="1"/>
  <c r="E10" i="5" s="1"/>
  <c r="F14" i="5"/>
  <c r="F13" i="5"/>
  <c r="F12" i="5"/>
  <c r="F11" i="5" s="1"/>
  <c r="F10" i="5" s="1"/>
  <c r="D17" i="5"/>
  <c r="J8" i="5" s="1"/>
  <c r="D18" i="5"/>
  <c r="E18" i="5"/>
  <c r="E17" i="5" s="1"/>
  <c r="D19" i="5"/>
  <c r="E19" i="5"/>
  <c r="F19" i="5"/>
  <c r="F18" i="5" s="1"/>
  <c r="F17" i="5" s="1"/>
  <c r="D20" i="5"/>
  <c r="E20" i="5"/>
  <c r="F20" i="5"/>
  <c r="D31" i="5"/>
  <c r="D30" i="5" s="1"/>
  <c r="D29" i="5" s="1"/>
  <c r="D32" i="5"/>
  <c r="E32" i="5"/>
  <c r="E31" i="5" s="1"/>
  <c r="E30" i="5" s="1"/>
  <c r="E29" i="5" s="1"/>
  <c r="F32" i="5"/>
  <c r="F31" i="5" s="1"/>
  <c r="F30" i="5" s="1"/>
  <c r="F29" i="5" s="1"/>
  <c r="D37" i="5"/>
  <c r="D36" i="5" s="1"/>
  <c r="D35" i="5" s="1"/>
  <c r="D34" i="5" s="1"/>
  <c r="J4" i="5" s="1"/>
  <c r="E37" i="5"/>
  <c r="E36" i="5" s="1"/>
  <c r="E35" i="5" s="1"/>
  <c r="E34" i="5" s="1"/>
  <c r="K4" i="5" s="1"/>
  <c r="F37" i="5"/>
  <c r="F36" i="5"/>
  <c r="F35" i="5"/>
  <c r="F34" i="5" s="1"/>
  <c r="L4" i="5" s="1"/>
  <c r="C8" i="5"/>
  <c r="C7" i="5" s="1"/>
  <c r="D97" i="2"/>
  <c r="E97" i="2"/>
  <c r="F97" i="2"/>
  <c r="C97" i="2"/>
  <c r="D94" i="2"/>
  <c r="D93" i="2" s="1"/>
  <c r="D92" i="2" s="1"/>
  <c r="E94" i="2"/>
  <c r="E93" i="2" s="1"/>
  <c r="E92" i="2" s="1"/>
  <c r="F94" i="2"/>
  <c r="F93" i="2" s="1"/>
  <c r="F92" i="2" s="1"/>
  <c r="C94" i="2"/>
  <c r="C93" i="2" s="1"/>
  <c r="C92" i="2" s="1"/>
  <c r="D96" i="2"/>
  <c r="D95" i="2" s="1"/>
  <c r="E96" i="2"/>
  <c r="E95" i="2" s="1"/>
  <c r="F96" i="2"/>
  <c r="F95" i="2" s="1"/>
  <c r="C96" i="2"/>
  <c r="C95" i="2" s="1"/>
  <c r="D89" i="2"/>
  <c r="G61" i="9" s="1"/>
  <c r="E89" i="2"/>
  <c r="H61" i="9" s="1"/>
  <c r="F89" i="2"/>
  <c r="I61" i="9" s="1"/>
  <c r="C89" i="2"/>
  <c r="D88" i="2"/>
  <c r="E88" i="2"/>
  <c r="F88" i="2"/>
  <c r="C88" i="2"/>
  <c r="C87" i="2" s="1"/>
  <c r="C86" i="2" s="1"/>
  <c r="C85" i="2" s="1"/>
  <c r="D87" i="2"/>
  <c r="D86" i="2" s="1"/>
  <c r="D85" i="2" s="1"/>
  <c r="E87" i="2"/>
  <c r="E86" i="2" s="1"/>
  <c r="E85" i="2" s="1"/>
  <c r="F87" i="2"/>
  <c r="F86" i="2" s="1"/>
  <c r="F85" i="2" s="1"/>
  <c r="D84" i="2"/>
  <c r="G56" i="9" s="1"/>
  <c r="G55" i="9" s="1"/>
  <c r="E84" i="2"/>
  <c r="F84" i="2"/>
  <c r="I56" i="9" s="1"/>
  <c r="I55" i="9" s="1"/>
  <c r="C84" i="2"/>
  <c r="D81" i="2"/>
  <c r="G46" i="9" s="1"/>
  <c r="E81" i="2"/>
  <c r="F81" i="2"/>
  <c r="I46" i="9" s="1"/>
  <c r="C81" i="2"/>
  <c r="D77" i="2"/>
  <c r="E77" i="2"/>
  <c r="E76" i="2" s="1"/>
  <c r="E75" i="2" s="1"/>
  <c r="E74" i="2" s="1"/>
  <c r="F77" i="2"/>
  <c r="F76" i="2" s="1"/>
  <c r="F75" i="2" s="1"/>
  <c r="F74" i="2" s="1"/>
  <c r="C77" i="2"/>
  <c r="D73" i="2"/>
  <c r="D72" i="2" s="1"/>
  <c r="D71" i="2" s="1"/>
  <c r="D70" i="2" s="1"/>
  <c r="E73" i="2"/>
  <c r="E72" i="2" s="1"/>
  <c r="E71" i="2" s="1"/>
  <c r="E70" i="2" s="1"/>
  <c r="F73" i="2"/>
  <c r="F72" i="2" s="1"/>
  <c r="F71" i="2" s="1"/>
  <c r="F70" i="2" s="1"/>
  <c r="C73" i="2"/>
  <c r="D69" i="2"/>
  <c r="G47" i="9" s="1"/>
  <c r="E69" i="2"/>
  <c r="F69" i="2"/>
  <c r="I47" i="9" s="1"/>
  <c r="D68" i="2"/>
  <c r="G38" i="9" s="1"/>
  <c r="E68" i="2"/>
  <c r="H38" i="9" s="1"/>
  <c r="F68" i="2"/>
  <c r="I38" i="9" s="1"/>
  <c r="D65" i="2"/>
  <c r="D63" i="2" s="1"/>
  <c r="D62" i="2" s="1"/>
  <c r="E65" i="2"/>
  <c r="F65" i="2"/>
  <c r="F63" i="2" s="1"/>
  <c r="F62" i="2" s="1"/>
  <c r="D64" i="2"/>
  <c r="E64" i="2"/>
  <c r="F64" i="2"/>
  <c r="C69" i="2"/>
  <c r="C68" i="2"/>
  <c r="C65" i="2"/>
  <c r="C63" i="2" s="1"/>
  <c r="C62" i="2" s="1"/>
  <c r="C64" i="2"/>
  <c r="D60" i="2"/>
  <c r="D59" i="2" s="1"/>
  <c r="D58" i="2" s="1"/>
  <c r="D57" i="2" s="1"/>
  <c r="E60" i="2"/>
  <c r="F60" i="2"/>
  <c r="F59" i="2" s="1"/>
  <c r="F58" i="2" s="1"/>
  <c r="F57" i="2" s="1"/>
  <c r="C60" i="2"/>
  <c r="D56" i="2"/>
  <c r="D55" i="2" s="1"/>
  <c r="D54" i="2" s="1"/>
  <c r="D53" i="2" s="1"/>
  <c r="E56" i="2"/>
  <c r="F56" i="2"/>
  <c r="F55" i="2" s="1"/>
  <c r="F54" i="2" s="1"/>
  <c r="F53" i="2" s="1"/>
  <c r="C56" i="2"/>
  <c r="D52" i="2"/>
  <c r="D51" i="2" s="1"/>
  <c r="D50" i="2" s="1"/>
  <c r="E52" i="2"/>
  <c r="F52" i="2"/>
  <c r="F51" i="2" s="1"/>
  <c r="F50" i="2" s="1"/>
  <c r="C52" i="2"/>
  <c r="D49" i="2"/>
  <c r="G51" i="9" s="1"/>
  <c r="E49" i="2"/>
  <c r="H51" i="9" s="1"/>
  <c r="F49" i="2"/>
  <c r="I51" i="9" s="1"/>
  <c r="D48" i="2"/>
  <c r="E48" i="2"/>
  <c r="H42" i="9" s="1"/>
  <c r="F48" i="2"/>
  <c r="D47" i="2"/>
  <c r="G36" i="9" s="1"/>
  <c r="E47" i="2"/>
  <c r="F47" i="2"/>
  <c r="I36" i="9" s="1"/>
  <c r="C49" i="2"/>
  <c r="C48" i="2"/>
  <c r="C46" i="2" s="1"/>
  <c r="C45" i="2" s="1"/>
  <c r="C47" i="2"/>
  <c r="D38" i="2"/>
  <c r="G40" i="9" s="1"/>
  <c r="E38" i="2"/>
  <c r="H40" i="9" s="1"/>
  <c r="F38" i="2"/>
  <c r="I40" i="9" s="1"/>
  <c r="D39" i="2"/>
  <c r="E39" i="2"/>
  <c r="H49" i="9" s="1"/>
  <c r="F39" i="2"/>
  <c r="D40" i="2"/>
  <c r="G54" i="9" s="1"/>
  <c r="E40" i="2"/>
  <c r="H54" i="9" s="1"/>
  <c r="F40" i="2"/>
  <c r="I54" i="9" s="1"/>
  <c r="D41" i="2"/>
  <c r="G57" i="9" s="1"/>
  <c r="E41" i="2"/>
  <c r="H57" i="9" s="1"/>
  <c r="F41" i="2"/>
  <c r="I57" i="9" s="1"/>
  <c r="D43" i="2"/>
  <c r="G62" i="9" s="1"/>
  <c r="E43" i="2"/>
  <c r="F43" i="2"/>
  <c r="I62" i="9" s="1"/>
  <c r="C43" i="2"/>
  <c r="C41" i="2"/>
  <c r="C40" i="2"/>
  <c r="C39" i="2"/>
  <c r="C37" i="2" s="1"/>
  <c r="C38" i="2"/>
  <c r="D35" i="2"/>
  <c r="G44" i="9" s="1"/>
  <c r="E35" i="2"/>
  <c r="F35" i="2"/>
  <c r="I44" i="9" s="1"/>
  <c r="D34" i="2"/>
  <c r="G37" i="9" s="1"/>
  <c r="E34" i="2"/>
  <c r="H37" i="9" s="1"/>
  <c r="F34" i="2"/>
  <c r="I37" i="9" s="1"/>
  <c r="C35" i="2"/>
  <c r="C33" i="2" s="1"/>
  <c r="C32" i="2" s="1"/>
  <c r="C34" i="2"/>
  <c r="D31" i="2"/>
  <c r="G60" i="9" s="1"/>
  <c r="G59" i="9" s="1"/>
  <c r="G58" i="9" s="1"/>
  <c r="E31" i="2"/>
  <c r="F31" i="2"/>
  <c r="I60" i="9" s="1"/>
  <c r="I59" i="9" s="1"/>
  <c r="I58" i="9" s="1"/>
  <c r="D29" i="2"/>
  <c r="G43" i="9" s="1"/>
  <c r="E29" i="2"/>
  <c r="H43" i="9" s="1"/>
  <c r="F29" i="2"/>
  <c r="I43" i="9" s="1"/>
  <c r="C31" i="2"/>
  <c r="C30" i="2" s="1"/>
  <c r="C29" i="2"/>
  <c r="C26" i="2"/>
  <c r="C83" i="2"/>
  <c r="C82" i="2" s="1"/>
  <c r="F80" i="2"/>
  <c r="F79" i="2" s="1"/>
  <c r="C80" i="2"/>
  <c r="C79" i="2" s="1"/>
  <c r="D76" i="2"/>
  <c r="D75" i="2" s="1"/>
  <c r="D74" i="2" s="1"/>
  <c r="C76" i="2"/>
  <c r="C75" i="2" s="1"/>
  <c r="C74" i="2" s="1"/>
  <c r="C72" i="2"/>
  <c r="C71" i="2" s="1"/>
  <c r="C70" i="2" s="1"/>
  <c r="C67" i="2"/>
  <c r="C66" i="2" s="1"/>
  <c r="E59" i="2"/>
  <c r="C59" i="2"/>
  <c r="E58" i="2"/>
  <c r="C58" i="2"/>
  <c r="E57" i="2"/>
  <c r="C57" i="2"/>
  <c r="E55" i="2"/>
  <c r="E54" i="2" s="1"/>
  <c r="E53" i="2" s="1"/>
  <c r="C55" i="2"/>
  <c r="C54" i="2" s="1"/>
  <c r="C53" i="2" s="1"/>
  <c r="E51" i="2"/>
  <c r="C51" i="2"/>
  <c r="E50" i="2"/>
  <c r="C50" i="2"/>
  <c r="C42" i="2"/>
  <c r="F30" i="2"/>
  <c r="D28" i="2"/>
  <c r="F28" i="2"/>
  <c r="C28" i="2"/>
  <c r="F27" i="2"/>
  <c r="D25" i="2"/>
  <c r="E25" i="2"/>
  <c r="F25" i="2"/>
  <c r="C25" i="2"/>
  <c r="D24" i="2"/>
  <c r="E24" i="2"/>
  <c r="F24" i="2"/>
  <c r="C24" i="2"/>
  <c r="D21" i="2"/>
  <c r="G53" i="9" s="1"/>
  <c r="E21" i="2"/>
  <c r="H53" i="9" s="1"/>
  <c r="F21" i="2"/>
  <c r="I53" i="9" s="1"/>
  <c r="D20" i="2"/>
  <c r="G48" i="9" s="1"/>
  <c r="E20" i="2"/>
  <c r="H48" i="9" s="1"/>
  <c r="F20" i="2"/>
  <c r="I48" i="9" s="1"/>
  <c r="D19" i="2"/>
  <c r="G39" i="9" s="1"/>
  <c r="E19" i="2"/>
  <c r="H39" i="9" s="1"/>
  <c r="F19" i="2"/>
  <c r="I39" i="9" s="1"/>
  <c r="C21" i="2"/>
  <c r="C20" i="2"/>
  <c r="C19" i="2"/>
  <c r="C18" i="2" s="1"/>
  <c r="C17" i="2" s="1"/>
  <c r="C16" i="2" s="1"/>
  <c r="F15" i="2"/>
  <c r="D15" i="2"/>
  <c r="D14" i="2" s="1"/>
  <c r="D13" i="2" s="1"/>
  <c r="D12" i="2" s="1"/>
  <c r="E15" i="2"/>
  <c r="E14" i="2" s="1"/>
  <c r="E13" i="2" s="1"/>
  <c r="E12" i="2" s="1"/>
  <c r="C15" i="2"/>
  <c r="C14" i="2" s="1"/>
  <c r="C13" i="2" s="1"/>
  <c r="C12" i="2" s="1"/>
  <c r="D11" i="2"/>
  <c r="G52" i="9" s="1"/>
  <c r="E11" i="2"/>
  <c r="H52" i="9" s="1"/>
  <c r="F11" i="2"/>
  <c r="I52" i="9" s="1"/>
  <c r="C11" i="2"/>
  <c r="D10" i="2"/>
  <c r="E10" i="2"/>
  <c r="F10" i="2"/>
  <c r="I45" i="9" s="1"/>
  <c r="C10" i="2"/>
  <c r="C9" i="2" s="1"/>
  <c r="C8" i="2" s="1"/>
  <c r="C7" i="2" s="1"/>
  <c r="F14" i="2"/>
  <c r="F13" i="2" s="1"/>
  <c r="F12" i="2" s="1"/>
  <c r="D9" i="2"/>
  <c r="D8" i="2" s="1"/>
  <c r="D7" i="2" s="1"/>
  <c r="F9" i="2"/>
  <c r="F8" i="2" s="1"/>
  <c r="F7" i="2" s="1"/>
  <c r="J12" i="1"/>
  <c r="K12" i="1"/>
  <c r="L12" i="1"/>
  <c r="I12" i="1"/>
  <c r="J8" i="1"/>
  <c r="K8" i="1"/>
  <c r="L8" i="1"/>
  <c r="I8" i="1"/>
  <c r="D91" i="1"/>
  <c r="E91" i="1"/>
  <c r="E90" i="1" s="1"/>
  <c r="F91" i="1"/>
  <c r="D90" i="1"/>
  <c r="F90" i="1"/>
  <c r="D87" i="1"/>
  <c r="E87" i="1"/>
  <c r="F87" i="1"/>
  <c r="D84" i="1"/>
  <c r="E84" i="1"/>
  <c r="F84" i="1"/>
  <c r="D82" i="1"/>
  <c r="E82" i="1"/>
  <c r="F82" i="1"/>
  <c r="D81" i="1"/>
  <c r="F81" i="1"/>
  <c r="D71" i="1"/>
  <c r="E71" i="1"/>
  <c r="F71" i="1"/>
  <c r="D68" i="1"/>
  <c r="E68" i="1"/>
  <c r="F68" i="1"/>
  <c r="D67" i="1"/>
  <c r="F67" i="1"/>
  <c r="D65" i="1"/>
  <c r="D64" i="1" s="1"/>
  <c r="F65" i="1"/>
  <c r="F64" i="1" s="1"/>
  <c r="D62" i="1"/>
  <c r="E62" i="1"/>
  <c r="E61" i="1" s="1"/>
  <c r="E60" i="1" s="1"/>
  <c r="E59" i="1" s="1"/>
  <c r="E58" i="1" s="1"/>
  <c r="F62" i="1"/>
  <c r="D61" i="1"/>
  <c r="D60" i="1" s="1"/>
  <c r="D59" i="1" s="1"/>
  <c r="D58" i="1" s="1"/>
  <c r="F61" i="1"/>
  <c r="F60" i="1"/>
  <c r="F59" i="1" s="1"/>
  <c r="J15" i="1"/>
  <c r="K15" i="1"/>
  <c r="L15" i="1"/>
  <c r="L14" i="1"/>
  <c r="J13" i="1"/>
  <c r="K13" i="1"/>
  <c r="L13" i="1"/>
  <c r="J10" i="1"/>
  <c r="K10" i="1"/>
  <c r="L10" i="1"/>
  <c r="J9" i="1"/>
  <c r="K9" i="1"/>
  <c r="L9" i="1"/>
  <c r="I16" i="1"/>
  <c r="I13" i="1"/>
  <c r="I10" i="1"/>
  <c r="I14" i="1"/>
  <c r="D56" i="1"/>
  <c r="E56" i="1"/>
  <c r="E55" i="1" s="1"/>
  <c r="E6" i="1" s="1"/>
  <c r="E5" i="1" s="1"/>
  <c r="E4" i="1" s="1"/>
  <c r="F56" i="1"/>
  <c r="D55" i="1"/>
  <c r="D6" i="1" s="1"/>
  <c r="D5" i="1" s="1"/>
  <c r="D4" i="1" s="1"/>
  <c r="F55" i="1"/>
  <c r="F6" i="1"/>
  <c r="F5" i="1" s="1"/>
  <c r="F4" i="1" s="1"/>
  <c r="I11" i="1"/>
  <c r="D318" i="1"/>
  <c r="E318" i="1"/>
  <c r="E317" i="1" s="1"/>
  <c r="E316" i="1" s="1"/>
  <c r="F318" i="1"/>
  <c r="D317" i="1"/>
  <c r="D316" i="1" s="1"/>
  <c r="F317" i="1"/>
  <c r="F316" i="1"/>
  <c r="D315" i="1"/>
  <c r="E315" i="1"/>
  <c r="F315" i="1"/>
  <c r="D312" i="1"/>
  <c r="D311" i="1" s="1"/>
  <c r="D310" i="1" s="1"/>
  <c r="D309" i="1" s="1"/>
  <c r="D308" i="1" s="1"/>
  <c r="D307" i="1" s="1"/>
  <c r="E312" i="1"/>
  <c r="E311" i="1" s="1"/>
  <c r="E310" i="1" s="1"/>
  <c r="E309" i="1" s="1"/>
  <c r="F312" i="1"/>
  <c r="F311" i="1" s="1"/>
  <c r="F310" i="1" s="1"/>
  <c r="F309" i="1" s="1"/>
  <c r="F308" i="1" s="1"/>
  <c r="F307" i="1" s="1"/>
  <c r="D282" i="1"/>
  <c r="D281" i="1" s="1"/>
  <c r="D280" i="1" s="1"/>
  <c r="D279" i="1" s="1"/>
  <c r="E282" i="1"/>
  <c r="E281" i="1" s="1"/>
  <c r="E280" i="1" s="1"/>
  <c r="E279" i="1" s="1"/>
  <c r="F282" i="1"/>
  <c r="F281" i="1" s="1"/>
  <c r="F280" i="1" s="1"/>
  <c r="F279" i="1" s="1"/>
  <c r="D283" i="1"/>
  <c r="E283" i="1"/>
  <c r="F283" i="1"/>
  <c r="D273" i="1"/>
  <c r="E273" i="1"/>
  <c r="F273" i="1"/>
  <c r="D274" i="1"/>
  <c r="E274" i="1"/>
  <c r="F274" i="1"/>
  <c r="C274" i="1"/>
  <c r="D211" i="1"/>
  <c r="D212" i="1"/>
  <c r="D213" i="1"/>
  <c r="E213" i="1"/>
  <c r="E212" i="1" s="1"/>
  <c r="E211" i="1" s="1"/>
  <c r="D214" i="1"/>
  <c r="E214" i="1"/>
  <c r="F214" i="1"/>
  <c r="F213" i="1" s="1"/>
  <c r="F212" i="1" s="1"/>
  <c r="F211" i="1" s="1"/>
  <c r="D222" i="1"/>
  <c r="E222" i="1"/>
  <c r="F222" i="1"/>
  <c r="D180" i="1"/>
  <c r="E180" i="1"/>
  <c r="E179" i="1" s="1"/>
  <c r="E178" i="1" s="1"/>
  <c r="F180" i="1"/>
  <c r="D179" i="1"/>
  <c r="D178" i="1" s="1"/>
  <c r="F179" i="1"/>
  <c r="F178" i="1"/>
  <c r="D174" i="1"/>
  <c r="E174" i="1"/>
  <c r="E173" i="1" s="1"/>
  <c r="F174" i="1"/>
  <c r="D173" i="1"/>
  <c r="F173" i="1"/>
  <c r="D169" i="1"/>
  <c r="E169" i="1"/>
  <c r="E168" i="1" s="1"/>
  <c r="F169" i="1"/>
  <c r="D168" i="1"/>
  <c r="F168" i="1"/>
  <c r="D148" i="1"/>
  <c r="E148" i="1"/>
  <c r="F148" i="1"/>
  <c r="D158" i="1"/>
  <c r="E158" i="1"/>
  <c r="F158" i="1"/>
  <c r="D166" i="1"/>
  <c r="E166" i="1"/>
  <c r="F166" i="1"/>
  <c r="F142" i="1"/>
  <c r="D143" i="1"/>
  <c r="E143" i="1"/>
  <c r="F143" i="1"/>
  <c r="D140" i="1"/>
  <c r="E140" i="1"/>
  <c r="F140" i="1"/>
  <c r="D138" i="1"/>
  <c r="E138" i="1"/>
  <c r="F138" i="1"/>
  <c r="D120" i="1"/>
  <c r="D119" i="1" s="1"/>
  <c r="E120" i="1"/>
  <c r="E119" i="1" s="1"/>
  <c r="F120" i="1"/>
  <c r="F119" i="1" s="1"/>
  <c r="D123" i="1"/>
  <c r="E123" i="1"/>
  <c r="F123" i="1"/>
  <c r="D127" i="1"/>
  <c r="E127" i="1"/>
  <c r="F127" i="1"/>
  <c r="D132" i="1"/>
  <c r="E132" i="1"/>
  <c r="E122" i="1" s="1"/>
  <c r="F132" i="1"/>
  <c r="D291" i="1"/>
  <c r="E291" i="1"/>
  <c r="F291" i="1"/>
  <c r="D292" i="1"/>
  <c r="E292" i="1"/>
  <c r="F292" i="1"/>
  <c r="D293" i="1"/>
  <c r="E293" i="1"/>
  <c r="F293" i="1"/>
  <c r="D294" i="1"/>
  <c r="E294" i="1"/>
  <c r="F294" i="1"/>
  <c r="D296" i="1"/>
  <c r="E296" i="1"/>
  <c r="F296" i="1"/>
  <c r="D297" i="1"/>
  <c r="E297" i="1"/>
  <c r="F297" i="1"/>
  <c r="D298" i="1"/>
  <c r="E298" i="1"/>
  <c r="F298" i="1"/>
  <c r="D299" i="1"/>
  <c r="E299" i="1"/>
  <c r="F299" i="1"/>
  <c r="D300" i="1"/>
  <c r="E300" i="1"/>
  <c r="F300" i="1"/>
  <c r="D301" i="1"/>
  <c r="E301" i="1"/>
  <c r="F301" i="1"/>
  <c r="D305" i="1"/>
  <c r="E305" i="1"/>
  <c r="F305" i="1"/>
  <c r="D288" i="1"/>
  <c r="D287" i="1" s="1"/>
  <c r="D286" i="1" s="1"/>
  <c r="E288" i="1"/>
  <c r="E287" i="1" s="1"/>
  <c r="E286" i="1" s="1"/>
  <c r="F288" i="1"/>
  <c r="F287" i="1" s="1"/>
  <c r="F286" i="1" s="1"/>
  <c r="D289" i="1"/>
  <c r="E289" i="1"/>
  <c r="F289" i="1"/>
  <c r="D276" i="1"/>
  <c r="D275" i="1" s="1"/>
  <c r="F276" i="1"/>
  <c r="F275" i="1" s="1"/>
  <c r="D277" i="1"/>
  <c r="E277" i="1"/>
  <c r="E276" i="1" s="1"/>
  <c r="E275" i="1" s="1"/>
  <c r="F277" i="1"/>
  <c r="D261" i="1"/>
  <c r="E261" i="1"/>
  <c r="F261" i="1"/>
  <c r="D263" i="1"/>
  <c r="E263" i="1"/>
  <c r="F263" i="1"/>
  <c r="D268" i="1"/>
  <c r="E268" i="1"/>
  <c r="F268" i="1"/>
  <c r="D271" i="1"/>
  <c r="D270" i="1" s="1"/>
  <c r="E271" i="1"/>
  <c r="E270" i="1" s="1"/>
  <c r="F271" i="1"/>
  <c r="F270" i="1" s="1"/>
  <c r="D243" i="1"/>
  <c r="D244" i="1"/>
  <c r="D245" i="1"/>
  <c r="D246" i="1"/>
  <c r="E246" i="1"/>
  <c r="F246" i="1"/>
  <c r="D253" i="1"/>
  <c r="E253" i="1"/>
  <c r="F253" i="1"/>
  <c r="F245" i="1" s="1"/>
  <c r="D248" i="1"/>
  <c r="E248" i="1"/>
  <c r="F248" i="1"/>
  <c r="D256" i="1"/>
  <c r="E256" i="1"/>
  <c r="E255" i="1" s="1"/>
  <c r="F256" i="1"/>
  <c r="D255" i="1"/>
  <c r="F255" i="1"/>
  <c r="D231" i="1"/>
  <c r="E231" i="1"/>
  <c r="F231" i="1"/>
  <c r="D232" i="1"/>
  <c r="E232" i="1"/>
  <c r="F232" i="1"/>
  <c r="D233" i="1"/>
  <c r="E233" i="1"/>
  <c r="F233" i="1"/>
  <c r="D234" i="1"/>
  <c r="E234" i="1"/>
  <c r="F234" i="1"/>
  <c r="D235" i="1"/>
  <c r="E235" i="1"/>
  <c r="F235" i="1"/>
  <c r="D237" i="1"/>
  <c r="E237" i="1"/>
  <c r="F237" i="1"/>
  <c r="D240" i="1"/>
  <c r="E240" i="1"/>
  <c r="F240" i="1"/>
  <c r="D225" i="1"/>
  <c r="E225" i="1"/>
  <c r="F225" i="1"/>
  <c r="D226" i="1"/>
  <c r="E226" i="1"/>
  <c r="F226" i="1"/>
  <c r="D227" i="1"/>
  <c r="E227" i="1"/>
  <c r="F227" i="1"/>
  <c r="D228" i="1"/>
  <c r="E228" i="1"/>
  <c r="F228" i="1"/>
  <c r="D229" i="1"/>
  <c r="E229" i="1"/>
  <c r="F229" i="1"/>
  <c r="D185" i="1"/>
  <c r="D186" i="1"/>
  <c r="D187" i="1"/>
  <c r="D188" i="1"/>
  <c r="E188" i="1"/>
  <c r="F188" i="1"/>
  <c r="D191" i="1"/>
  <c r="E191" i="1"/>
  <c r="F191" i="1"/>
  <c r="F187" i="1" s="1"/>
  <c r="D197" i="1"/>
  <c r="E197" i="1"/>
  <c r="F197" i="1"/>
  <c r="D201" i="1"/>
  <c r="D202" i="1"/>
  <c r="E202" i="1"/>
  <c r="E201" i="1" s="1"/>
  <c r="F202" i="1"/>
  <c r="D204" i="1"/>
  <c r="E204" i="1"/>
  <c r="F204" i="1"/>
  <c r="D206" i="1"/>
  <c r="E206" i="1"/>
  <c r="F206" i="1"/>
  <c r="D207" i="1"/>
  <c r="E207" i="1"/>
  <c r="F207" i="1"/>
  <c r="D102" i="1"/>
  <c r="E102" i="1"/>
  <c r="F102" i="1"/>
  <c r="D108" i="1"/>
  <c r="E108" i="1"/>
  <c r="F108" i="1"/>
  <c r="D110" i="1"/>
  <c r="D107" i="1" s="1"/>
  <c r="D106" i="1" s="1"/>
  <c r="E110" i="1"/>
  <c r="E107" i="1" s="1"/>
  <c r="E106" i="1" s="1"/>
  <c r="F110" i="1"/>
  <c r="F107" i="1" s="1"/>
  <c r="F106" i="1" s="1"/>
  <c r="D100" i="1"/>
  <c r="E100" i="1"/>
  <c r="F100" i="1"/>
  <c r="D77" i="1"/>
  <c r="E77" i="1"/>
  <c r="F77" i="1"/>
  <c r="C59" i="1"/>
  <c r="D27" i="1"/>
  <c r="E27" i="1"/>
  <c r="F27" i="1"/>
  <c r="D49" i="1"/>
  <c r="E49" i="1"/>
  <c r="F49" i="1"/>
  <c r="D14" i="1"/>
  <c r="E14" i="1"/>
  <c r="F14" i="1"/>
  <c r="F7" i="1"/>
  <c r="F8" i="1"/>
  <c r="G10" i="9" l="1"/>
  <c r="I10" i="9"/>
  <c r="H10" i="9"/>
  <c r="C36" i="2"/>
  <c r="F91" i="2"/>
  <c r="F90" i="2" s="1"/>
  <c r="F37" i="2"/>
  <c r="D42" i="2"/>
  <c r="C6" i="2"/>
  <c r="C44" i="2"/>
  <c r="D91" i="2"/>
  <c r="D90" i="2" s="1"/>
  <c r="F6" i="2"/>
  <c r="F18" i="2"/>
  <c r="F17" i="2" s="1"/>
  <c r="F16" i="2" s="1"/>
  <c r="F33" i="2"/>
  <c r="F32" i="2" s="1"/>
  <c r="F46" i="2"/>
  <c r="F45" i="2" s="1"/>
  <c r="F67" i="2"/>
  <c r="F66" i="2" s="1"/>
  <c r="F61" i="2" s="1"/>
  <c r="F83" i="2"/>
  <c r="F82" i="2" s="1"/>
  <c r="F78" i="2" s="1"/>
  <c r="F44" i="2"/>
  <c r="E9" i="2"/>
  <c r="E8" i="2" s="1"/>
  <c r="E7" i="2" s="1"/>
  <c r="H45" i="9"/>
  <c r="C61" i="2"/>
  <c r="I35" i="9"/>
  <c r="G35" i="9"/>
  <c r="I50" i="9"/>
  <c r="G50" i="9"/>
  <c r="D18" i="2"/>
  <c r="D17" i="2" s="1"/>
  <c r="D16" i="2" s="1"/>
  <c r="D6" i="2" s="1"/>
  <c r="G45" i="9"/>
  <c r="C27" i="2"/>
  <c r="C23" i="2" s="1"/>
  <c r="E28" i="2"/>
  <c r="D30" i="2"/>
  <c r="D27" i="2" s="1"/>
  <c r="D33" i="2"/>
  <c r="D32" i="2" s="1"/>
  <c r="D37" i="2"/>
  <c r="D36" i="2" s="1"/>
  <c r="F42" i="2"/>
  <c r="F36" i="2" s="1"/>
  <c r="D46" i="2"/>
  <c r="D45" i="2" s="1"/>
  <c r="D44" i="2" s="1"/>
  <c r="D67" i="2"/>
  <c r="D66" i="2" s="1"/>
  <c r="D80" i="2"/>
  <c r="D79" i="2" s="1"/>
  <c r="D78" i="2" s="1"/>
  <c r="D83" i="2"/>
  <c r="D82" i="2" s="1"/>
  <c r="E30" i="2"/>
  <c r="E27" i="2" s="1"/>
  <c r="H60" i="9"/>
  <c r="E33" i="2"/>
  <c r="E32" i="2" s="1"/>
  <c r="H44" i="9"/>
  <c r="E42" i="2"/>
  <c r="E36" i="2" s="1"/>
  <c r="H62" i="9"/>
  <c r="I49" i="9"/>
  <c r="G49" i="9"/>
  <c r="H36" i="9"/>
  <c r="H35" i="9" s="1"/>
  <c r="I42" i="9"/>
  <c r="G42" i="9"/>
  <c r="G41" i="9" s="1"/>
  <c r="H50" i="9"/>
  <c r="E63" i="2"/>
  <c r="E62" i="2" s="1"/>
  <c r="E61" i="2" s="1"/>
  <c r="E67" i="2"/>
  <c r="E66" i="2" s="1"/>
  <c r="H47" i="9"/>
  <c r="E80" i="2"/>
  <c r="E79" i="2" s="1"/>
  <c r="H46" i="9"/>
  <c r="E83" i="2"/>
  <c r="E82" i="2" s="1"/>
  <c r="H56" i="9"/>
  <c r="H55" i="9" s="1"/>
  <c r="E4" i="5"/>
  <c r="L8" i="5"/>
  <c r="F16" i="5"/>
  <c r="F4" i="5"/>
  <c r="K8" i="5"/>
  <c r="E16" i="5"/>
  <c r="D16" i="5"/>
  <c r="D4" i="5"/>
  <c r="C91" i="2"/>
  <c r="C90" i="2" s="1"/>
  <c r="E91" i="2"/>
  <c r="E90" i="2" s="1"/>
  <c r="E78" i="2"/>
  <c r="C78" i="2"/>
  <c r="D61" i="2"/>
  <c r="E46" i="2"/>
  <c r="E45" i="2" s="1"/>
  <c r="E44" i="2" s="1"/>
  <c r="E37" i="2"/>
  <c r="D23" i="2"/>
  <c r="D22" i="2" s="1"/>
  <c r="E18" i="2"/>
  <c r="E17" i="2" s="1"/>
  <c r="E16" i="2" s="1"/>
  <c r="F66" i="1"/>
  <c r="E65" i="1"/>
  <c r="E64" i="1" s="1"/>
  <c r="E81" i="1"/>
  <c r="J14" i="1"/>
  <c r="D66" i="1"/>
  <c r="E67" i="1"/>
  <c r="F58" i="1"/>
  <c r="L11" i="1"/>
  <c r="L16" i="1" s="1"/>
  <c r="F3" i="1"/>
  <c r="F2" i="1" s="1"/>
  <c r="D3" i="1"/>
  <c r="D2" i="1" s="1"/>
  <c r="J11" i="1"/>
  <c r="J16" i="1" s="1"/>
  <c r="K11" i="1"/>
  <c r="E3" i="1"/>
  <c r="E2" i="1" s="1"/>
  <c r="E308" i="1"/>
  <c r="E307" i="1" s="1"/>
  <c r="E142" i="1"/>
  <c r="F122" i="1"/>
  <c r="F118" i="1"/>
  <c r="F117" i="1" s="1"/>
  <c r="E118" i="1"/>
  <c r="E117" i="1" s="1"/>
  <c r="D122" i="1"/>
  <c r="D118" i="1" s="1"/>
  <c r="D117" i="1" s="1"/>
  <c r="E258" i="1"/>
  <c r="F258" i="1"/>
  <c r="F260" i="1"/>
  <c r="F259" i="1" s="1"/>
  <c r="E260" i="1"/>
  <c r="E259" i="1" s="1"/>
  <c r="D258" i="1"/>
  <c r="D260" i="1"/>
  <c r="D259" i="1" s="1"/>
  <c r="E245" i="1"/>
  <c r="E244" i="1" s="1"/>
  <c r="E243" i="1" s="1"/>
  <c r="F244" i="1"/>
  <c r="F243" i="1" s="1"/>
  <c r="F201" i="1"/>
  <c r="F186" i="1" s="1"/>
  <c r="F185" i="1" s="1"/>
  <c r="E187" i="1"/>
  <c r="E186" i="1" s="1"/>
  <c r="E185" i="1" s="1"/>
  <c r="C166" i="1"/>
  <c r="C110" i="1"/>
  <c r="D8" i="1"/>
  <c r="D99" i="1"/>
  <c r="D98" i="1" s="1"/>
  <c r="D97" i="1" s="1"/>
  <c r="D114" i="1"/>
  <c r="D113" i="1" s="1"/>
  <c r="D112" i="1" s="1"/>
  <c r="D105" i="1" s="1"/>
  <c r="D137" i="1"/>
  <c r="D142" i="1"/>
  <c r="E27" i="5"/>
  <c r="C22" i="2" l="1"/>
  <c r="C5" i="2" s="1"/>
  <c r="H41" i="9"/>
  <c r="H34" i="9" s="1"/>
  <c r="F23" i="2"/>
  <c r="F22" i="2" s="1"/>
  <c r="F5" i="2" s="1"/>
  <c r="E23" i="2"/>
  <c r="I41" i="9"/>
  <c r="H59" i="9"/>
  <c r="H58" i="9" s="1"/>
  <c r="I34" i="9"/>
  <c r="E6" i="2"/>
  <c r="D5" i="2"/>
  <c r="G34" i="9"/>
  <c r="E22" i="2"/>
  <c r="K14" i="1"/>
  <c r="K16" i="1" s="1"/>
  <c r="E66" i="1"/>
  <c r="D136" i="1"/>
  <c r="D135" i="1" s="1"/>
  <c r="D184" i="1"/>
  <c r="D285" i="1"/>
  <c r="D242" i="1"/>
  <c r="D7" i="1"/>
  <c r="F83" i="6"/>
  <c r="F82" i="6" s="1"/>
  <c r="D80" i="6"/>
  <c r="D79" i="6" s="1"/>
  <c r="E80" i="6"/>
  <c r="E79" i="6" s="1"/>
  <c r="F80" i="6"/>
  <c r="F79" i="6" s="1"/>
  <c r="D83" i="6"/>
  <c r="D82" i="6" s="1"/>
  <c r="E83" i="6"/>
  <c r="E82" i="6" s="1"/>
  <c r="C83" i="6"/>
  <c r="C82" i="6" s="1"/>
  <c r="C80" i="6"/>
  <c r="C79" i="6" s="1"/>
  <c r="D77" i="6"/>
  <c r="D76" i="6" s="1"/>
  <c r="E77" i="6"/>
  <c r="E76" i="6" s="1"/>
  <c r="F77" i="6"/>
  <c r="F76" i="6" s="1"/>
  <c r="C77" i="6"/>
  <c r="C76" i="6" s="1"/>
  <c r="D72" i="6"/>
  <c r="D71" i="6" s="1"/>
  <c r="D70" i="6" s="1"/>
  <c r="D69" i="6" s="1"/>
  <c r="E72" i="6"/>
  <c r="E71" i="6" s="1"/>
  <c r="E70" i="6" s="1"/>
  <c r="E69" i="6" s="1"/>
  <c r="F72" i="6"/>
  <c r="F71" i="6" s="1"/>
  <c r="F70" i="6" s="1"/>
  <c r="F69" i="6" s="1"/>
  <c r="C72" i="6"/>
  <c r="C71" i="6" s="1"/>
  <c r="C70" i="6" s="1"/>
  <c r="C69" i="6" s="1"/>
  <c r="D67" i="6"/>
  <c r="D66" i="6" s="1"/>
  <c r="E67" i="6"/>
  <c r="E66" i="6" s="1"/>
  <c r="F67" i="6"/>
  <c r="F66" i="6" s="1"/>
  <c r="D64" i="6"/>
  <c r="D63" i="6" s="1"/>
  <c r="E64" i="6"/>
  <c r="E63" i="6" s="1"/>
  <c r="F64" i="6"/>
  <c r="F63" i="6" s="1"/>
  <c r="F62" i="6" s="1"/>
  <c r="C67" i="6"/>
  <c r="C66" i="6" s="1"/>
  <c r="C64" i="6"/>
  <c r="C63" i="6" s="1"/>
  <c r="D60" i="6"/>
  <c r="D59" i="6" s="1"/>
  <c r="D58" i="6" s="1"/>
  <c r="E60" i="6"/>
  <c r="E59" i="6" s="1"/>
  <c r="E58" i="6" s="1"/>
  <c r="F60" i="6"/>
  <c r="F59" i="6" s="1"/>
  <c r="F58" i="6" s="1"/>
  <c r="C60" i="6"/>
  <c r="C59" i="6" s="1"/>
  <c r="C58" i="6" s="1"/>
  <c r="D56" i="6"/>
  <c r="D55" i="6" s="1"/>
  <c r="D54" i="6" s="1"/>
  <c r="E56" i="6"/>
  <c r="E55" i="6" s="1"/>
  <c r="E54" i="6" s="1"/>
  <c r="F56" i="6"/>
  <c r="F55" i="6" s="1"/>
  <c r="F54" i="6" s="1"/>
  <c r="C56" i="6"/>
  <c r="C55" i="6" s="1"/>
  <c r="C54" i="6" s="1"/>
  <c r="D52" i="6"/>
  <c r="D51" i="6" s="1"/>
  <c r="E52" i="6"/>
  <c r="E51" i="6" s="1"/>
  <c r="F52" i="6"/>
  <c r="F51" i="6"/>
  <c r="D49" i="6"/>
  <c r="D48" i="6" s="1"/>
  <c r="E49" i="6"/>
  <c r="E48" i="6" s="1"/>
  <c r="F49" i="6"/>
  <c r="F48" i="6"/>
  <c r="F47" i="6" s="1"/>
  <c r="C52" i="6"/>
  <c r="C51" i="6" s="1"/>
  <c r="C49" i="6"/>
  <c r="C48" i="6" s="1"/>
  <c r="D45" i="6"/>
  <c r="D44" i="6" s="1"/>
  <c r="D43" i="6" s="1"/>
  <c r="E45" i="6"/>
  <c r="E44" i="6" s="1"/>
  <c r="E43" i="6" s="1"/>
  <c r="F45" i="6"/>
  <c r="F44" i="6" s="1"/>
  <c r="F43" i="6" s="1"/>
  <c r="C45" i="6"/>
  <c r="C44" i="6" s="1"/>
  <c r="C43" i="6" s="1"/>
  <c r="D41" i="6"/>
  <c r="D40" i="6" s="1"/>
  <c r="D39" i="6" s="1"/>
  <c r="E41" i="6"/>
  <c r="E40" i="6" s="1"/>
  <c r="E39" i="6" s="1"/>
  <c r="F41" i="6"/>
  <c r="F40" i="6" s="1"/>
  <c r="F39" i="6" s="1"/>
  <c r="C41" i="6"/>
  <c r="C40" i="6" s="1"/>
  <c r="C39" i="6" s="1"/>
  <c r="D37" i="6"/>
  <c r="D36" i="6" s="1"/>
  <c r="D35" i="6" s="1"/>
  <c r="E37" i="6"/>
  <c r="E36" i="6" s="1"/>
  <c r="E35" i="6" s="1"/>
  <c r="F37" i="6"/>
  <c r="F36" i="6" s="1"/>
  <c r="F35" i="6" s="1"/>
  <c r="C37" i="6"/>
  <c r="C36" i="6" s="1"/>
  <c r="C35" i="6" s="1"/>
  <c r="D31" i="6"/>
  <c r="D30" i="6" s="1"/>
  <c r="E31" i="6"/>
  <c r="E30" i="6" s="1"/>
  <c r="F31" i="6"/>
  <c r="F30" i="6" s="1"/>
  <c r="C31" i="6"/>
  <c r="C30" i="6" s="1"/>
  <c r="D28" i="6"/>
  <c r="D27" i="6" s="1"/>
  <c r="E28" i="6"/>
  <c r="E27" i="6" s="1"/>
  <c r="F28" i="6"/>
  <c r="F27" i="6" s="1"/>
  <c r="C28" i="6"/>
  <c r="C27" i="6" s="1"/>
  <c r="D25" i="6"/>
  <c r="D24" i="6" s="1"/>
  <c r="E25" i="6"/>
  <c r="E24" i="6" s="1"/>
  <c r="F25" i="6"/>
  <c r="F24" i="6" s="1"/>
  <c r="C25" i="6"/>
  <c r="C24" i="6" s="1"/>
  <c r="D22" i="6"/>
  <c r="D21" i="6" s="1"/>
  <c r="D20" i="6" s="1"/>
  <c r="E22" i="6"/>
  <c r="E21" i="6" s="1"/>
  <c r="F22" i="6"/>
  <c r="F21" i="6" s="1"/>
  <c r="C22" i="6"/>
  <c r="C21" i="6" s="1"/>
  <c r="E15" i="6"/>
  <c r="F15" i="6"/>
  <c r="C16" i="6"/>
  <c r="C15" i="6" s="1"/>
  <c r="D11" i="6"/>
  <c r="E11" i="6"/>
  <c r="F11" i="6"/>
  <c r="C13" i="6"/>
  <c r="C12" i="6" s="1"/>
  <c r="C11" i="6" s="1"/>
  <c r="D9" i="6"/>
  <c r="D8" i="6" s="1"/>
  <c r="D7" i="6" s="1"/>
  <c r="E9" i="6"/>
  <c r="E8" i="6" s="1"/>
  <c r="E7" i="6" s="1"/>
  <c r="F9" i="6"/>
  <c r="F8" i="6" s="1"/>
  <c r="F7" i="6" s="1"/>
  <c r="F6" i="6" s="1"/>
  <c r="C9" i="6"/>
  <c r="C8" i="6" l="1"/>
  <c r="C7" i="6" s="1"/>
  <c r="C6" i="6" s="1"/>
  <c r="E5" i="2"/>
  <c r="C20" i="6"/>
  <c r="D6" i="6"/>
  <c r="E6" i="6"/>
  <c r="C75" i="6"/>
  <c r="C74" i="6" s="1"/>
  <c r="D75" i="6"/>
  <c r="D74" i="6" s="1"/>
  <c r="C62" i="6"/>
  <c r="D47" i="6"/>
  <c r="C47" i="6"/>
  <c r="F20" i="6"/>
  <c r="E20" i="6"/>
  <c r="D62" i="6"/>
  <c r="D19" i="6" s="1"/>
  <c r="D96" i="1"/>
  <c r="D95" i="1" s="1"/>
  <c r="F19" i="6"/>
  <c r="F75" i="6"/>
  <c r="F74" i="6" s="1"/>
  <c r="E75" i="6"/>
  <c r="E74" i="6" s="1"/>
  <c r="E62" i="6"/>
  <c r="E47" i="6"/>
  <c r="D5" i="6" l="1"/>
  <c r="C19" i="6"/>
  <c r="C5" i="6" s="1"/>
  <c r="F5" i="6"/>
  <c r="E19" i="6"/>
  <c r="E5" i="6" s="1"/>
  <c r="D130" i="5"/>
  <c r="D129" i="5" s="1"/>
  <c r="D128" i="5" s="1"/>
  <c r="D127" i="5" s="1"/>
  <c r="D125" i="5" s="1"/>
  <c r="D124" i="5" s="1"/>
  <c r="D123" i="5" s="1"/>
  <c r="D122" i="5" s="1"/>
  <c r="E130" i="5"/>
  <c r="E129" i="5" s="1"/>
  <c r="E128" i="5" s="1"/>
  <c r="E127" i="5" s="1"/>
  <c r="E125" i="5" s="1"/>
  <c r="E124" i="5" s="1"/>
  <c r="E123" i="5" s="1"/>
  <c r="E122" i="5" s="1"/>
  <c r="F130" i="5"/>
  <c r="F129" i="5" s="1"/>
  <c r="F128" i="5" s="1"/>
  <c r="F127" i="5" s="1"/>
  <c r="F125" i="5" s="1"/>
  <c r="F124" i="5" s="1"/>
  <c r="F123" i="5" s="1"/>
  <c r="F122" i="5" s="1"/>
  <c r="D120" i="5"/>
  <c r="D119" i="5" s="1"/>
  <c r="D118" i="5" s="1"/>
  <c r="D117" i="5" s="1"/>
  <c r="J3" i="5" s="1"/>
  <c r="E120" i="5"/>
  <c r="E119" i="5" s="1"/>
  <c r="E118" i="5" s="1"/>
  <c r="E117" i="5" s="1"/>
  <c r="K3" i="5" s="1"/>
  <c r="F120" i="5"/>
  <c r="F119" i="5" s="1"/>
  <c r="F118" i="5" s="1"/>
  <c r="F117" i="5" s="1"/>
  <c r="L3" i="5" s="1"/>
  <c r="D113" i="5"/>
  <c r="D112" i="5" s="1"/>
  <c r="D111" i="5" s="1"/>
  <c r="D110" i="5" s="1"/>
  <c r="E113" i="5"/>
  <c r="E112" i="5" s="1"/>
  <c r="E111" i="5" s="1"/>
  <c r="E110" i="5" s="1"/>
  <c r="F113" i="5"/>
  <c r="F112" i="5" s="1"/>
  <c r="F111" i="5" s="1"/>
  <c r="F110" i="5" s="1"/>
  <c r="D106" i="5"/>
  <c r="D105" i="5" s="1"/>
  <c r="D104" i="5" s="1"/>
  <c r="D103" i="5" s="1"/>
  <c r="E106" i="5"/>
  <c r="E105" i="5" s="1"/>
  <c r="E104" i="5" s="1"/>
  <c r="E103" i="5" s="1"/>
  <c r="E101" i="5" s="1"/>
  <c r="E100" i="5" s="1"/>
  <c r="E99" i="5" s="1"/>
  <c r="E98" i="5" s="1"/>
  <c r="K6" i="5" s="1"/>
  <c r="F106" i="5"/>
  <c r="F105" i="5" s="1"/>
  <c r="F104" i="5" s="1"/>
  <c r="F103" i="5" s="1"/>
  <c r="F101" i="5" s="1"/>
  <c r="F100" i="5" s="1"/>
  <c r="F99" i="5" s="1"/>
  <c r="F98" i="5" s="1"/>
  <c r="L6" i="5" s="1"/>
  <c r="D101" i="5"/>
  <c r="D100" i="5" s="1"/>
  <c r="D99" i="5" s="1"/>
  <c r="D98" i="5" s="1"/>
  <c r="J6" i="5" s="1"/>
  <c r="D95" i="5"/>
  <c r="D94" i="5" s="1"/>
  <c r="D93" i="5" s="1"/>
  <c r="D92" i="5" s="1"/>
  <c r="D91" i="5" s="1"/>
  <c r="D89" i="5" s="1"/>
  <c r="D88" i="5" s="1"/>
  <c r="D87" i="5" s="1"/>
  <c r="D86" i="5" s="1"/>
  <c r="D85" i="5" s="1"/>
  <c r="E95" i="5"/>
  <c r="E94" i="5" s="1"/>
  <c r="E93" i="5" s="1"/>
  <c r="E92" i="5" s="1"/>
  <c r="F95" i="5"/>
  <c r="F94" i="5" s="1"/>
  <c r="F93" i="5" s="1"/>
  <c r="F92" i="5" s="1"/>
  <c r="F89" i="5"/>
  <c r="F88" i="5" s="1"/>
  <c r="F87" i="5" s="1"/>
  <c r="F86" i="5" s="1"/>
  <c r="F85" i="5" s="1"/>
  <c r="D83" i="5"/>
  <c r="D82" i="5" s="1"/>
  <c r="D81" i="5" s="1"/>
  <c r="D80" i="5" s="1"/>
  <c r="J7" i="5" s="1"/>
  <c r="E83" i="5"/>
  <c r="E82" i="5" s="1"/>
  <c r="E81" i="5" s="1"/>
  <c r="E80" i="5" s="1"/>
  <c r="K7" i="5" s="1"/>
  <c r="F83" i="5"/>
  <c r="F82" i="5" s="1"/>
  <c r="F81" i="5" s="1"/>
  <c r="F80" i="5" s="1"/>
  <c r="L7" i="5" s="1"/>
  <c r="D78" i="5"/>
  <c r="D77" i="5" s="1"/>
  <c r="D76" i="5" s="1"/>
  <c r="D75" i="5" s="1"/>
  <c r="E78" i="5"/>
  <c r="E77" i="5" s="1"/>
  <c r="E76" i="5" s="1"/>
  <c r="E75" i="5" s="1"/>
  <c r="F78" i="5"/>
  <c r="F77" i="5"/>
  <c r="F76" i="5" s="1"/>
  <c r="F75" i="5" s="1"/>
  <c r="D72" i="5"/>
  <c r="D71" i="5" s="1"/>
  <c r="D70" i="5" s="1"/>
  <c r="D69" i="5" s="1"/>
  <c r="D68" i="5" s="1"/>
  <c r="D66" i="5" s="1"/>
  <c r="D65" i="5" s="1"/>
  <c r="D64" i="5" s="1"/>
  <c r="D63" i="5" s="1"/>
  <c r="D62" i="5" s="1"/>
  <c r="E72" i="5"/>
  <c r="E71" i="5" s="1"/>
  <c r="E70" i="5" s="1"/>
  <c r="E69" i="5" s="1"/>
  <c r="E68" i="5" s="1"/>
  <c r="E66" i="5" s="1"/>
  <c r="E65" i="5" s="1"/>
  <c r="E64" i="5" s="1"/>
  <c r="E63" i="5" s="1"/>
  <c r="E62" i="5" s="1"/>
  <c r="F72" i="5"/>
  <c r="F71" i="5" s="1"/>
  <c r="F70" i="5" s="1"/>
  <c r="F69" i="5" s="1"/>
  <c r="F68" i="5" s="1"/>
  <c r="F66" i="5" s="1"/>
  <c r="F65" i="5" s="1"/>
  <c r="F64" i="5" s="1"/>
  <c r="F63" i="5" s="1"/>
  <c r="F62" i="5" s="1"/>
  <c r="D60" i="5"/>
  <c r="E60" i="5"/>
  <c r="E59" i="5" s="1"/>
  <c r="E58" i="5" s="1"/>
  <c r="E57" i="5" s="1"/>
  <c r="F60" i="5"/>
  <c r="F59" i="5" s="1"/>
  <c r="F58" i="5" s="1"/>
  <c r="F57" i="5" s="1"/>
  <c r="D53" i="5"/>
  <c r="D52" i="5" s="1"/>
  <c r="E53" i="5"/>
  <c r="E52" i="5" s="1"/>
  <c r="F53" i="5"/>
  <c r="F52" i="5" s="1"/>
  <c r="D50" i="5"/>
  <c r="D49" i="5" s="1"/>
  <c r="E50" i="5"/>
  <c r="F50" i="5"/>
  <c r="E49" i="5"/>
  <c r="F49" i="5"/>
  <c r="D47" i="5"/>
  <c r="E47" i="5"/>
  <c r="F47" i="5"/>
  <c r="D44" i="5"/>
  <c r="E44" i="5"/>
  <c r="F44" i="5"/>
  <c r="D42" i="5"/>
  <c r="E42" i="5"/>
  <c r="F42" i="5"/>
  <c r="D27" i="5"/>
  <c r="D26" i="5" s="1"/>
  <c r="D25" i="5" s="1"/>
  <c r="D24" i="5" s="1"/>
  <c r="E26" i="5"/>
  <c r="E25" i="5" s="1"/>
  <c r="E24" i="5" s="1"/>
  <c r="F27" i="5"/>
  <c r="F26" i="5" s="1"/>
  <c r="F25" i="5" s="1"/>
  <c r="F24" i="5" s="1"/>
  <c r="C130" i="5"/>
  <c r="C129" i="5" s="1"/>
  <c r="C128" i="5" s="1"/>
  <c r="C127" i="5" s="1"/>
  <c r="C125" i="5" s="1"/>
  <c r="C124" i="5" s="1"/>
  <c r="C123" i="5" s="1"/>
  <c r="C122" i="5" s="1"/>
  <c r="C120" i="5" s="1"/>
  <c r="C119" i="5" s="1"/>
  <c r="C118" i="5" s="1"/>
  <c r="C117" i="5" s="1"/>
  <c r="I3" i="5" s="1"/>
  <c r="C60" i="5"/>
  <c r="C59" i="5" s="1"/>
  <c r="C58" i="5" s="1"/>
  <c r="C57" i="5" s="1"/>
  <c r="C56" i="5" s="1"/>
  <c r="C53" i="5"/>
  <c r="C52" i="5" s="1"/>
  <c r="C50" i="5"/>
  <c r="C49" i="5" s="1"/>
  <c r="C47" i="5"/>
  <c r="C44" i="5"/>
  <c r="C42" i="5"/>
  <c r="C37" i="5"/>
  <c r="C36" i="5" s="1"/>
  <c r="C35" i="5" s="1"/>
  <c r="C34" i="5" s="1"/>
  <c r="C32" i="5"/>
  <c r="C31" i="5" s="1"/>
  <c r="C30" i="5" s="1"/>
  <c r="C29" i="5" s="1"/>
  <c r="C27" i="5"/>
  <c r="C26" i="5" s="1"/>
  <c r="C25" i="5" s="1"/>
  <c r="C24" i="5" s="1"/>
  <c r="C20" i="5"/>
  <c r="C14" i="5"/>
  <c r="F91" i="5" l="1"/>
  <c r="E109" i="5"/>
  <c r="E108" i="5" s="1"/>
  <c r="K5" i="5"/>
  <c r="F109" i="5"/>
  <c r="F108" i="5" s="1"/>
  <c r="L5" i="5"/>
  <c r="E91" i="5"/>
  <c r="E89" i="5" s="1"/>
  <c r="E88" i="5" s="1"/>
  <c r="E87" i="5" s="1"/>
  <c r="E86" i="5" s="1"/>
  <c r="E85" i="5" s="1"/>
  <c r="D109" i="5"/>
  <c r="D108" i="5" s="1"/>
  <c r="J5" i="5"/>
  <c r="E56" i="5"/>
  <c r="F56" i="5"/>
  <c r="L2" i="5"/>
  <c r="D59" i="5"/>
  <c r="D58" i="5" s="1"/>
  <c r="D57" i="5" s="1"/>
  <c r="C41" i="5"/>
  <c r="C40" i="5" s="1"/>
  <c r="C39" i="5" s="1"/>
  <c r="F41" i="5"/>
  <c r="F40" i="5" s="1"/>
  <c r="F39" i="5" s="1"/>
  <c r="F23" i="5" s="1"/>
  <c r="D41" i="5"/>
  <c r="D40" i="5" s="1"/>
  <c r="D39" i="5" s="1"/>
  <c r="D23" i="5" s="1"/>
  <c r="F116" i="5"/>
  <c r="F115" i="5" s="1"/>
  <c r="D116" i="5"/>
  <c r="D115" i="5" s="1"/>
  <c r="E116" i="5"/>
  <c r="E115" i="5" s="1"/>
  <c r="F97" i="5"/>
  <c r="D97" i="5"/>
  <c r="E97" i="5"/>
  <c r="F74" i="5"/>
  <c r="D74" i="5"/>
  <c r="E74" i="5"/>
  <c r="E41" i="5"/>
  <c r="E40" i="5" s="1"/>
  <c r="E39" i="5" s="1"/>
  <c r="K9" i="5" s="1"/>
  <c r="F3" i="5"/>
  <c r="D3" i="5"/>
  <c r="E3" i="5"/>
  <c r="C13" i="5"/>
  <c r="C12" i="5" s="1"/>
  <c r="C11" i="5" s="1"/>
  <c r="C10" i="5" s="1"/>
  <c r="C18" i="5"/>
  <c r="C17" i="5" s="1"/>
  <c r="C116" i="5"/>
  <c r="C115" i="5" s="1"/>
  <c r="C113" i="5" s="1"/>
  <c r="C112" i="5" s="1"/>
  <c r="C111" i="5" s="1"/>
  <c r="C110" i="5" s="1"/>
  <c r="C109" i="5" s="1"/>
  <c r="C108" i="5" s="1"/>
  <c r="C106" i="5" s="1"/>
  <c r="C105" i="5" s="1"/>
  <c r="C104" i="5" s="1"/>
  <c r="C103" i="5" s="1"/>
  <c r="C101" i="5" s="1"/>
  <c r="C100" i="5" s="1"/>
  <c r="C99" i="5" s="1"/>
  <c r="C98" i="5" s="1"/>
  <c r="C6" i="5"/>
  <c r="C5" i="5" s="1"/>
  <c r="C4" i="5" s="1"/>
  <c r="C16" i="5" l="1"/>
  <c r="C3" i="5" s="1"/>
  <c r="I8" i="5"/>
  <c r="C23" i="5"/>
  <c r="C22" i="5" s="1"/>
  <c r="I9" i="5"/>
  <c r="C97" i="5"/>
  <c r="C95" i="5" s="1"/>
  <c r="C94" i="5" s="1"/>
  <c r="C93" i="5" s="1"/>
  <c r="C92" i="5" s="1"/>
  <c r="C91" i="5" s="1"/>
  <c r="C89" i="5" s="1"/>
  <c r="C88" i="5" s="1"/>
  <c r="C87" i="5" s="1"/>
  <c r="C86" i="5" s="1"/>
  <c r="I6" i="5"/>
  <c r="C85" i="5"/>
  <c r="C83" i="5" s="1"/>
  <c r="C82" i="5" s="1"/>
  <c r="C81" i="5" s="1"/>
  <c r="C80" i="5" s="1"/>
  <c r="C78" i="5" s="1"/>
  <c r="C77" i="5" s="1"/>
  <c r="C76" i="5" s="1"/>
  <c r="C75" i="5" s="1"/>
  <c r="C74" i="5" s="1"/>
  <c r="C72" i="5" s="1"/>
  <c r="C71" i="5" s="1"/>
  <c r="C70" i="5" s="1"/>
  <c r="C69" i="5" s="1"/>
  <c r="C68" i="5" s="1"/>
  <c r="C66" i="5" s="1"/>
  <c r="C65" i="5" s="1"/>
  <c r="C64" i="5" s="1"/>
  <c r="C63" i="5" s="1"/>
  <c r="C62" i="5" s="1"/>
  <c r="I2" i="5"/>
  <c r="L9" i="5"/>
  <c r="L10" i="5" s="1"/>
  <c r="K2" i="5"/>
  <c r="K10" i="5" s="1"/>
  <c r="D56" i="5"/>
  <c r="D22" i="5" s="1"/>
  <c r="D2" i="5" s="1"/>
  <c r="J2" i="5"/>
  <c r="E23" i="5"/>
  <c r="E22" i="5" s="1"/>
  <c r="E2" i="5" s="1"/>
  <c r="J9" i="5"/>
  <c r="F22" i="5"/>
  <c r="F2" i="5" s="1"/>
  <c r="I10" i="5" l="1"/>
  <c r="J10" i="5"/>
  <c r="C2" i="5"/>
  <c r="C318" i="1" l="1"/>
  <c r="C317" i="1" s="1"/>
  <c r="C312" i="1"/>
  <c r="C311" i="1" s="1"/>
  <c r="C305" i="1"/>
  <c r="C301" i="1"/>
  <c r="C294" i="1"/>
  <c r="C291" i="1" s="1"/>
  <c r="C293" i="1"/>
  <c r="C289" i="1"/>
  <c r="C288" i="1"/>
  <c r="C283" i="1"/>
  <c r="C277" i="1"/>
  <c r="C276" i="1" s="1"/>
  <c r="C271" i="1"/>
  <c r="C270" i="1" s="1"/>
  <c r="C268" i="1"/>
  <c r="C263" i="1"/>
  <c r="C261" i="1"/>
  <c r="C256" i="1"/>
  <c r="C255" i="1" s="1"/>
  <c r="C253" i="1"/>
  <c r="C248" i="1"/>
  <c r="C246" i="1"/>
  <c r="C240" i="1"/>
  <c r="C237" i="1"/>
  <c r="C235" i="1"/>
  <c r="C229" i="1"/>
  <c r="C228" i="1" s="1"/>
  <c r="C222" i="1"/>
  <c r="C214" i="1"/>
  <c r="C207" i="1"/>
  <c r="C206" i="1" s="1"/>
  <c r="C204" i="1"/>
  <c r="C202" i="1"/>
  <c r="C197" i="1"/>
  <c r="C191" i="1"/>
  <c r="C188" i="1"/>
  <c r="C180" i="1"/>
  <c r="C179" i="1" s="1"/>
  <c r="C174" i="1"/>
  <c r="C173" i="1" s="1"/>
  <c r="C169" i="1"/>
  <c r="C168" i="1" s="1"/>
  <c r="C158" i="1"/>
  <c r="C148" i="1"/>
  <c r="C143" i="1"/>
  <c r="C140" i="1"/>
  <c r="C138" i="1"/>
  <c r="C132" i="1"/>
  <c r="C127" i="1"/>
  <c r="C123" i="1"/>
  <c r="C120" i="1"/>
  <c r="C119" i="1" s="1"/>
  <c r="C114" i="1"/>
  <c r="C113" i="1" s="1"/>
  <c r="C108" i="1"/>
  <c r="C102" i="1"/>
  <c r="C100" i="1"/>
  <c r="C91" i="1"/>
  <c r="C90" i="1" s="1"/>
  <c r="C87" i="1"/>
  <c r="C84" i="1"/>
  <c r="C82" i="1"/>
  <c r="C77" i="1"/>
  <c r="C71" i="1"/>
  <c r="C68" i="1"/>
  <c r="C62" i="1"/>
  <c r="C61" i="1" s="1"/>
  <c r="C56" i="1"/>
  <c r="C55" i="1" s="1"/>
  <c r="C49" i="1"/>
  <c r="C27" i="1"/>
  <c r="C14" i="1"/>
  <c r="C8" i="1"/>
  <c r="C137" i="1" l="1"/>
  <c r="C99" i="1"/>
  <c r="C7" i="1"/>
  <c r="C213" i="1"/>
  <c r="C212" i="1" s="1"/>
  <c r="C211" i="1" s="1"/>
  <c r="C287" i="1"/>
  <c r="C286" i="1" s="1"/>
  <c r="C292" i="1"/>
  <c r="C107" i="1"/>
  <c r="C178" i="1"/>
  <c r="C310" i="1"/>
  <c r="C309" i="1" s="1"/>
  <c r="C60" i="1"/>
  <c r="C227" i="1"/>
  <c r="C226" i="1" s="1"/>
  <c r="C225" i="1" s="1"/>
  <c r="C275" i="1"/>
  <c r="C316" i="1"/>
  <c r="C112" i="1"/>
  <c r="C234" i="1"/>
  <c r="C300" i="1"/>
  <c r="C122" i="1"/>
  <c r="C81" i="1"/>
  <c r="C285" i="1"/>
  <c r="C67" i="1"/>
  <c r="C260" i="1"/>
  <c r="C187" i="1"/>
  <c r="C201" i="1"/>
  <c r="C258" i="1"/>
  <c r="C282" i="1"/>
  <c r="C315" i="1"/>
  <c r="C65" i="1"/>
  <c r="C64" i="1" s="1"/>
  <c r="C245" i="1"/>
  <c r="C142" i="1"/>
  <c r="C58" i="1"/>
  <c r="C273" i="1"/>
  <c r="C106" i="1" l="1"/>
  <c r="C308" i="1"/>
  <c r="C307" i="1" s="1"/>
  <c r="C259" i="1"/>
  <c r="C105" i="1"/>
  <c r="C244" i="1"/>
  <c r="C243" i="1" s="1"/>
  <c r="C242" i="1" s="1"/>
  <c r="C281" i="1"/>
  <c r="C280" i="1" s="1"/>
  <c r="C279" i="1" s="1"/>
  <c r="C98" i="1"/>
  <c r="C97" i="1" s="1"/>
  <c r="C233" i="1"/>
  <c r="C232" i="1" s="1"/>
  <c r="C231" i="1" s="1"/>
  <c r="C6" i="1"/>
  <c r="C5" i="1" s="1"/>
  <c r="C4" i="1" s="1"/>
  <c r="C3" i="1" s="1"/>
  <c r="C118" i="1"/>
  <c r="C117" i="1" s="1"/>
  <c r="C136" i="1"/>
  <c r="C135" i="1" s="1"/>
  <c r="C299" i="1"/>
  <c r="C298" i="1" s="1"/>
  <c r="C297" i="1" s="1"/>
  <c r="C296" i="1" s="1"/>
  <c r="C186" i="1"/>
  <c r="C185" i="1" s="1"/>
  <c r="C184" i="1" s="1"/>
  <c r="C66" i="1"/>
  <c r="C96" i="1" l="1"/>
  <c r="C95" i="1" s="1"/>
  <c r="C2" i="1" s="1"/>
  <c r="F99" i="1" l="1"/>
  <c r="F98" i="1" s="1"/>
  <c r="F97" i="1" s="1"/>
  <c r="E99" i="1"/>
  <c r="E98" i="1" s="1"/>
  <c r="E97" i="1" s="1"/>
  <c r="F184" i="1" l="1"/>
  <c r="E184" i="1"/>
  <c r="E114" i="1" l="1"/>
  <c r="E113" i="1" l="1"/>
  <c r="F114" i="1"/>
  <c r="E112" i="1" l="1"/>
  <c r="F113" i="1"/>
  <c r="F112" i="1" l="1"/>
  <c r="F105" i="1" s="1"/>
  <c r="E105" i="1"/>
  <c r="E137" i="1" l="1"/>
  <c r="E136" i="1" s="1"/>
  <c r="E135" i="1" s="1"/>
  <c r="F137" i="1" l="1"/>
  <c r="F136" i="1" s="1"/>
  <c r="F135" i="1" s="1"/>
  <c r="E285" i="1"/>
  <c r="F242" i="1" l="1"/>
  <c r="E242" i="1"/>
  <c r="F285" i="1"/>
  <c r="E96" i="1" l="1"/>
  <c r="E95" i="1" s="1"/>
  <c r="F96" i="1" l="1"/>
  <c r="F95" i="1" s="1"/>
  <c r="E8" i="1" l="1"/>
  <c r="E7" i="1" s="1"/>
</calcChain>
</file>

<file path=xl/sharedStrings.xml><?xml version="1.0" encoding="utf-8"?>
<sst xmlns="http://schemas.openxmlformats.org/spreadsheetml/2006/main" count="973" uniqueCount="268">
  <si>
    <t>31321 Doprinosi za obvezno zdravstveno osiguranje</t>
  </si>
  <si>
    <t>RASHODI UKUPNO</t>
  </si>
  <si>
    <t>322 Rashodi za materijal i energiju</t>
  </si>
  <si>
    <t>Izvor 11: Opći prihodi i primici</t>
  </si>
  <si>
    <t>313 Doprinosi za plaće</t>
  </si>
  <si>
    <t>dr.sc.Petra Đapić Caput</t>
  </si>
  <si>
    <t>Doris Saltarić</t>
  </si>
  <si>
    <t>Ravnateljica:</t>
  </si>
  <si>
    <t>Predsjednica školskog odbora:</t>
  </si>
  <si>
    <t>Izvor financiranja 31</t>
  </si>
  <si>
    <t>Rashodi poslovanja</t>
  </si>
  <si>
    <t>Materijalni rashodi</t>
  </si>
  <si>
    <t>Potpore za decentralizirane izdatke</t>
  </si>
  <si>
    <t>MATERIJALNI I FINANCIJSKI RASHODI</t>
  </si>
  <si>
    <t>DECENTRALIZIRANE FUKCIJE- MINIMALNI FIN. STANDARD</t>
  </si>
  <si>
    <t>PROGRAM 8054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</si>
  <si>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</si>
  <si>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</si>
  <si>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</si>
  <si>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</si>
  <si>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</si>
  <si>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Financijski rashodi</t>
  </si>
  <si>
    <t>Šifra</t>
  </si>
  <si>
    <t>Naziv</t>
  </si>
  <si>
    <t>AKTIVNOST T805403</t>
  </si>
  <si>
    <t>TEKUĆE I INVESTICIJSKO ODRŽAVANJE- MINIMALNI FINANCIJSKI STANDARD</t>
  </si>
  <si>
    <t>Izvor financiranja 49</t>
  </si>
  <si>
    <t>Dnevnice za službeni put u zemlji</t>
  </si>
  <si>
    <t>Naknade za smještaj na službenom putu u zemlji</t>
  </si>
  <si>
    <t>Naknade za prijevoz na službenom putu u zemlji</t>
  </si>
  <si>
    <t>Seminari, savjetovanja i simpoziji</t>
  </si>
  <si>
    <t>Tečajevi i stručni ispiti</t>
  </si>
  <si>
    <t>Uredski materijal</t>
  </si>
  <si>
    <t>Literatura (publikacije, časopisi, glasila, knjige i ostalo)</t>
  </si>
  <si>
    <t>Materijal i sredstva za čišćenje i održavanje</t>
  </si>
  <si>
    <t>Materijal za higijenske potrebe i njegu</t>
  </si>
  <si>
    <t>Ostali materijal za potrebe redovnog poslovanja</t>
  </si>
  <si>
    <t>Električna energija</t>
  </si>
  <si>
    <t>Plin</t>
  </si>
  <si>
    <t>Motorni benzin i dizel gorivo</t>
  </si>
  <si>
    <t>Ostali materijali za proizvodnju energije (ugljen,drva,teško ulje)</t>
  </si>
  <si>
    <t>Materijal i dijelovi za tek. i inv. održavanje građevinskih objekata</t>
  </si>
  <si>
    <t>Sitan inventar</t>
  </si>
  <si>
    <t>Službena, radna i zaštitna odjeća i obuća</t>
  </si>
  <si>
    <t>Usluge telefona, telefaksa</t>
  </si>
  <si>
    <t>Poštarina (pisma, tiskanice)</t>
  </si>
  <si>
    <t>Ostale usluge za komunikaciju i prijevoz</t>
  </si>
  <si>
    <t>Usluge tek. i inv. održavanja građevinskih objekata</t>
  </si>
  <si>
    <t>Usluge tek. i inv. održavanja postrojenja i opreme</t>
  </si>
  <si>
    <t>Elektronski mediji</t>
  </si>
  <si>
    <t>Opskrba vodom</t>
  </si>
  <si>
    <t>Iznošenje i odvoz smeća</t>
  </si>
  <si>
    <t>Deratizacija i dezinfekcija</t>
  </si>
  <si>
    <t>Dimnjačarske i ekološke usluge</t>
  </si>
  <si>
    <t>Ostale komunalne usluge</t>
  </si>
  <si>
    <t>Licence</t>
  </si>
  <si>
    <t>Obvezni i preventivni zdravstveni pregledi zaposlenika</t>
  </si>
  <si>
    <t>Usluge odvjetnika i pravnog savjetovanja</t>
  </si>
  <si>
    <t>Ostale intelektualne usluge</t>
  </si>
  <si>
    <t>Usluge ažuriranja računalnih baza</t>
  </si>
  <si>
    <t>Ostale računalne usluge</t>
  </si>
  <si>
    <t>Grafičke i tiskarske usluge, usluge kopiranja, uvezivanja i slično</t>
  </si>
  <si>
    <t>Usluge čuvanja imovine i obveza</t>
  </si>
  <si>
    <t>Ostale nespomenute usluge</t>
  </si>
  <si>
    <t>Reprezentacija</t>
  </si>
  <si>
    <t>Tuzemne članarine</t>
  </si>
  <si>
    <t>Sudske pristojbe</t>
  </si>
  <si>
    <t>Javnobilježničke pristojbe</t>
  </si>
  <si>
    <t>Usluge banaka</t>
  </si>
  <si>
    <t>Aktivnost A805401</t>
  </si>
  <si>
    <t>AKTIVNOST T805404</t>
  </si>
  <si>
    <t>REDOVNA DJELATNOST OSNOVNOG OBRAZOVANJA</t>
  </si>
  <si>
    <t xml:space="preserve"> Pomoći državnog proračuna za plaće te ostale rashode za zaposlene</t>
  </si>
  <si>
    <t>Rashodi za zaposlene</t>
  </si>
  <si>
    <t>Plaće</t>
  </si>
  <si>
    <t>Plaće za zaposlene</t>
  </si>
  <si>
    <t>Plaće po sudskim presudama</t>
  </si>
  <si>
    <t>Ostali rashodi za zaposlene</t>
  </si>
  <si>
    <t>Nagrade</t>
  </si>
  <si>
    <t>Darovi</t>
  </si>
  <si>
    <t>Otpremnine</t>
  </si>
  <si>
    <t>Naknade za bolest, invalidnost i smrtni slučaj</t>
  </si>
  <si>
    <t>Regres za godišnji odmor</t>
  </si>
  <si>
    <t>Doprinosi za plaće</t>
  </si>
  <si>
    <t>Doprinosi za obvezno zdravstveno osiguranje</t>
  </si>
  <si>
    <t>Doprinosi za zdravstveno osiguranje - zaštita na radu</t>
  </si>
  <si>
    <t>Doprinosi za obvezno osiguranje u slučaju nezaposlenosti</t>
  </si>
  <si>
    <t>Naknade za prijevoz na posao i s posla</t>
  </si>
  <si>
    <t>Zdravstvene i veterinarske usluge</t>
  </si>
  <si>
    <t>Intelektualne i osobne usluge</t>
  </si>
  <si>
    <t>Troškovi sudskih postupaka</t>
  </si>
  <si>
    <t>Novčana naknada poslodavca zbog nezapošljavanja osoba s invaliditetom</t>
  </si>
  <si>
    <t>Zatezne kamate</t>
  </si>
  <si>
    <t>Zatezne kamate za poreze</t>
  </si>
  <si>
    <t>Zatezne kamate na doprinose</t>
  </si>
  <si>
    <t>Zatezne kamate za neto plaću</t>
  </si>
  <si>
    <t>PROGRAM 8055</t>
  </si>
  <si>
    <t>Aktivnost A805502</t>
  </si>
  <si>
    <t>Izvor financiranja 11</t>
  </si>
  <si>
    <t>Izvor financiranja 25</t>
  </si>
  <si>
    <t>Opći prihodi i primici</t>
  </si>
  <si>
    <t>OSTALI PROJEKTI U OSNOVNOM ŠKOLSTVU</t>
  </si>
  <si>
    <t>DECENTRALIZIRANE FUKCIJE- IZNAD MINIMALNOG FINANCIJSKOG STANDARDA</t>
  </si>
  <si>
    <t>Izvor financiranja 29</t>
  </si>
  <si>
    <t>Vlastiti prihodi proračunskih korisnika</t>
  </si>
  <si>
    <t>Ostale naknade građanima i kućanstvima iz proračuna</t>
  </si>
  <si>
    <t>Ostale naknade iz proračuna u novcu</t>
  </si>
  <si>
    <t>Sufinanciranje cijene prijevoza</t>
  </si>
  <si>
    <t>Rashodi za nabavu nefinancijske imovine</t>
  </si>
  <si>
    <t>Rashodi za nabavu proizvedene dugotrajne imovine</t>
  </si>
  <si>
    <t>Postrojenja i oprema</t>
  </si>
  <si>
    <t>Računala i računalna oprema</t>
  </si>
  <si>
    <t>Oprema za grijanje ventilaciju i hlađenje</t>
  </si>
  <si>
    <t>Izvor financiranja 55</t>
  </si>
  <si>
    <t>Višak/manjak prihoda proračunskih korisnika</t>
  </si>
  <si>
    <t>Ostali rashodi za službena putovanja</t>
  </si>
  <si>
    <t>Ugovori o djelu</t>
  </si>
  <si>
    <t>Ostala uredska oprema</t>
  </si>
  <si>
    <t>Donacije i ostali namjenski prihodi proračunskih korisnika</t>
  </si>
  <si>
    <t>Aktivnost A805506</t>
  </si>
  <si>
    <t>Aktivnost A8055021</t>
  </si>
  <si>
    <t>TEKUĆE I INVESTICIJSKO ODRŽAVANJE IZNAD MIN. STAN.</t>
  </si>
  <si>
    <t>Aktivnost A805523</t>
  </si>
  <si>
    <t>Aktivnost A805536</t>
  </si>
  <si>
    <t>Izvor financiranja 44</t>
  </si>
  <si>
    <t>Aktivnost A8055338</t>
  </si>
  <si>
    <t>Aktivnost A805539</t>
  </si>
  <si>
    <t>NABAVA ŠKOLSKIH UDŽBENIKA</t>
  </si>
  <si>
    <t>Izvor financiranja 42</t>
  </si>
  <si>
    <t>Aktivnost A805540</t>
  </si>
  <si>
    <t>PROGRAM 8056</t>
  </si>
  <si>
    <t>ŠKOLSKA OPREMA</t>
  </si>
  <si>
    <t>PROGRAM 8057</t>
  </si>
  <si>
    <t>Naknade građanima i kućanstvima na temelju osiguranja i druge naknade</t>
  </si>
  <si>
    <t>Namirnice</t>
  </si>
  <si>
    <t>Zatezne kamate za doprinose</t>
  </si>
  <si>
    <t>Prehrana</t>
  </si>
  <si>
    <t>Telefoni i ostali komunikacijski uređaji</t>
  </si>
  <si>
    <t>Oprema za održavanje prostorija</t>
  </si>
  <si>
    <t>PRODUŽENI BORAVAK</t>
  </si>
  <si>
    <t>STRUČNO RAZVOJNE SLUŽBE</t>
  </si>
  <si>
    <t>3Doprinosi za plaće</t>
  </si>
  <si>
    <t>ASISTENT U NASTAVI</t>
  </si>
  <si>
    <t>EU fondovi- pomoći</t>
  </si>
  <si>
    <t>DODATNA NASTAVA</t>
  </si>
  <si>
    <t>Knjige, umjetnička djela i ostale izložbene vrijednosti</t>
  </si>
  <si>
    <t>Knjige u knjižnici</t>
  </si>
  <si>
    <t>SHEMA ŠKOLSKOG VOĆA</t>
  </si>
  <si>
    <t>Namjenske tekuće pomoći</t>
  </si>
  <si>
    <t>KAPITALNO ULAGANJE U ŠKOLSTVO- MINIMALNI FINANCIJSKI STANDARD</t>
  </si>
  <si>
    <t>IPotpore za decentralizirane izdatke</t>
  </si>
  <si>
    <t>KAPITALNO ULAGANJE U ŠKOLSTVO- IZNAD MINIMALNOG FINANCIJSKOG STANDARDA</t>
  </si>
  <si>
    <t>Kapitalni projekt KFO5602</t>
  </si>
  <si>
    <t>Kapitalni projekt K8075701</t>
  </si>
  <si>
    <t>Film i izrada fotografija</t>
  </si>
  <si>
    <t>PRIHODI UKUPNO</t>
  </si>
  <si>
    <t>671 Prihodi iz nadležnog proračuna za fin. red. djelatnosti pror. kor.</t>
  </si>
  <si>
    <t>67111 Prihodi iz nadležnog proračuna za fin. rashoda poslovanja</t>
  </si>
  <si>
    <t>T805403 TEKUĆE I INVESTICIJSKO ODRŽAVANJE- MINIMALNI FINANCIJSKI STANDARD</t>
  </si>
  <si>
    <t>Aktivnost T805403</t>
  </si>
  <si>
    <t>Aktivnost T805404</t>
  </si>
  <si>
    <t>Prihodi poslovanja</t>
  </si>
  <si>
    <t>Prihodi iz nadležnog proračuna i od HZZO-a temeljem ugovornih obveza</t>
  </si>
  <si>
    <t>Prihodi iz nadležnog proračuna za fin. red. djelatnosti pror. kor.</t>
  </si>
  <si>
    <t>Prihodi iz nadležnog proračuna za fin. rashoda poslovanja</t>
  </si>
  <si>
    <t>Pomoći državnog proračuna za plaće te ostale rashode za zaposlene</t>
  </si>
  <si>
    <t>Pomoći iz inozemnig i od subjekata unutar općeg proračuna</t>
  </si>
  <si>
    <t>Pomoći proračunskim korisnicima iz proračuna koji im nije nadležan</t>
  </si>
  <si>
    <t>Tekuće pomoći iz državnog proračuna proračunskim korisnicima proračuna JLP(R)S</t>
  </si>
  <si>
    <t>Prihodi od prodaje proizvoda i robe te pruženih usluga</t>
  </si>
  <si>
    <t>Prihodi od prodaje proizvoda i robe te pruženih usluga, prihodi od donacija te povrati po protestiranim jamstvima</t>
  </si>
  <si>
    <t>Prihodi od pruženih usluga</t>
  </si>
  <si>
    <t>Vlastiti izvori</t>
  </si>
  <si>
    <t>Rezultat poslovanja</t>
  </si>
  <si>
    <t>Višak/manjak prihoda</t>
  </si>
  <si>
    <t>Višak prihoda poslovanja</t>
  </si>
  <si>
    <t>Prihodi od imovine</t>
  </si>
  <si>
    <t>Prihodi od upravnih i administrativnih pristojbi, pristojbi po posebnim propisima i naknada</t>
  </si>
  <si>
    <t>Pomoći proračunu iz drugih proračuna i izvanproačunskim korisnicima</t>
  </si>
  <si>
    <t>Tekuće pomoći iz županijskih proračuna</t>
  </si>
  <si>
    <t>Tekuće pomoći proračunskim korisnicima iz proračuna JLP(R)S koji im nije nadležan</t>
  </si>
  <si>
    <t>Kapitalne pomoći iz državnog proračuna proračunskim korisnicima proračuna JLP(R)S</t>
  </si>
  <si>
    <t>Pomoći temeljem prijenosa EU sredstava</t>
  </si>
  <si>
    <t>Tekuće pomoći iz državnog proračuna temeljem prijenosa EU sredstava</t>
  </si>
  <si>
    <t>Prihodi od financijske imovine</t>
  </si>
  <si>
    <t>Kamate na depozite po viđenju</t>
  </si>
  <si>
    <t>Prihodi po posebnim propisima</t>
  </si>
  <si>
    <t>Sufinanciranje cijene usluge, participacije i slično</t>
  </si>
  <si>
    <t>Ostali nespomenuti prihodi po posebnim propisima</t>
  </si>
  <si>
    <t>ASISTENTI U NASTAVI</t>
  </si>
  <si>
    <t>Kapitalni projekt KF05602</t>
  </si>
  <si>
    <t>Plan 2023.                            EUR</t>
  </si>
  <si>
    <t>Projekcija za 2024.                                                                                                        EUR</t>
  </si>
  <si>
    <t>Projekcija za 2025.                             EUR</t>
  </si>
  <si>
    <t xml:space="preserve"> Plan 2022. (EUR)</t>
  </si>
  <si>
    <t>Laboratorijske usluge</t>
  </si>
  <si>
    <t>Izvor 11</t>
  </si>
  <si>
    <t>Izvor 25</t>
  </si>
  <si>
    <t>Izvor 29</t>
  </si>
  <si>
    <t>Izvor 31</t>
  </si>
  <si>
    <t>Izvor 49</t>
  </si>
  <si>
    <t>Izvor 55</t>
  </si>
  <si>
    <t>Izvor 42</t>
  </si>
  <si>
    <t>Izvor 44</t>
  </si>
  <si>
    <t>2025.</t>
  </si>
  <si>
    <t>2024.</t>
  </si>
  <si>
    <t>2023.</t>
  </si>
  <si>
    <t>2022.</t>
  </si>
  <si>
    <t>GRAD DUBROVNIK</t>
  </si>
  <si>
    <t>OSNOVNA ŠKOLA MOKOŠICA, DUBROVNIK</t>
  </si>
  <si>
    <t>Bartola Kašića 20, 20236 Mokošica</t>
  </si>
  <si>
    <t>Tel. 020/451299</t>
  </si>
  <si>
    <t>e-mail: ured@os-mokosica.skole.hr</t>
  </si>
  <si>
    <t>OIB: 12780201511</t>
  </si>
  <si>
    <t xml:space="preserve"> FINANCIJSKI PLAN OSNOVNE ŠKOLE MOKOŠICA, DUBROVNIK ZA 2023. I PROJEKCIJA PLANA ZA 2024. I 2025. GODINU</t>
  </si>
  <si>
    <t>FINANCIJSKI PLAN PRORAČUNSKOG KORISNIKA JEDINICE LOKALNE I PODRUČNE (REGIONALNE) SAMOUPRAVE 
ZA 2023. I PROJEKCIJA ZA 2024. I 2025. GODINU</t>
  </si>
  <si>
    <t>I. OPĆI DIO</t>
  </si>
  <si>
    <t>A) SAŽETAK RAČUNA PRIHODA I RASHODA</t>
  </si>
  <si>
    <t>Plan 2023.                       EUR</t>
  </si>
  <si>
    <t>Projekcija za 2024.                             EUR</t>
  </si>
  <si>
    <t>Projekcija za 2025.                                                                                    EUR</t>
  </si>
  <si>
    <t>PRIHODI POSLOVANJA</t>
  </si>
  <si>
    <t>PRIHODI OD PRODAJE NEFINANCIJSKE IMOVINE</t>
  </si>
  <si>
    <t>RASHODI  POSLOVANJA</t>
  </si>
  <si>
    <t>RASHODI ZA NABAVU NEFINANCIJSKE IMOVINE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</si>
  <si>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</si>
  <si>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</si>
  <si>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</si>
  <si>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</si>
  <si>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</si>
  <si>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</si>
  <si>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</si>
  <si>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</si>
  <si>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</si>
  <si>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t xml:space="preserve"> Plan 2022 (kn)</t>
  </si>
  <si>
    <t>Izvršenje 2021 (kn)</t>
  </si>
  <si>
    <t>Razred</t>
  </si>
  <si>
    <t>Skupina</t>
  </si>
  <si>
    <t>Izvor</t>
  </si>
  <si>
    <t>Naziv rashoda</t>
  </si>
  <si>
    <t>Pomoći od inozemnih i od subjekata unutar općeg proračuna</t>
  </si>
  <si>
    <t>Pomoći državnog proračuna za plaće te ostale rashode poslovanja</t>
  </si>
  <si>
    <t>Prihodi iz nadležnog proračuna za plaće te ostale rashode za zaposlene</t>
  </si>
  <si>
    <t>EU fondovi - pomoći</t>
  </si>
  <si>
    <t xml:space="preserve">A. RAČUN PRIHODA I RASHODA </t>
  </si>
  <si>
    <t>RASHODI POSLOVANJA</t>
  </si>
  <si>
    <t>Ostvarenje 2021 (kn)</t>
  </si>
  <si>
    <t>RASHODI PREMA FUNKCIJSKOJ KLASIFIKACIJI</t>
  </si>
  <si>
    <t>BROJČANA OZNAKA I NAZIV</t>
  </si>
  <si>
    <t>UKUPNI RASHODI</t>
  </si>
  <si>
    <t>09 Obrazovanje</t>
  </si>
  <si>
    <t>091 Predškolsko i osnovno obrazovanje</t>
  </si>
  <si>
    <t>B. RAČUN FINANCIRANJA</t>
  </si>
  <si>
    <t>Izvršenje 2021.</t>
  </si>
  <si>
    <t>Plan 2022.</t>
  </si>
  <si>
    <t>Plan za 2023.</t>
  </si>
  <si>
    <t>Projekcija 
za 2024.</t>
  </si>
  <si>
    <t>Projekcija 
za 2025.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</si>
  <si>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</si>
  <si>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</si>
  <si>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</si>
  <si>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</si>
  <si>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</si>
  <si>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Vlastiti prihodi</t>
  </si>
  <si>
    <t>II. POSEBNI DIO</t>
  </si>
  <si>
    <t>KLASA: 600-03/22-01/13</t>
  </si>
  <si>
    <t>URBROJ: 2117/01-21-01-22-03</t>
  </si>
  <si>
    <t>U Dubrovniku 22. prosinca 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</si>
</sst>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i/>
      <sz val="1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4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/>
    <xf numFmtId="0" fontId="0" fillId="0" borderId="3" xfId="0" applyBorder="1" applyAlignment="1">
      <alignment horizontal="right"/>
    </xf>
    <xf numFmtId="0" fontId="3" fillId="0" borderId="0" xfId="0" applyFont="1"/>
    <xf numFmtId="0" fontId="6" fillId="8" borderId="1" xfId="0" applyFont="1" applyFill="1" applyBorder="1" applyAlignment="1">
      <alignment horizontal="right"/>
    </xf>
    <xf numFmtId="0" fontId="7" fillId="8" borderId="1" xfId="0" applyFont="1" applyFill="1" applyBorder="1" applyAlignment="1">
      <alignment horizontal="center"/>
    </xf>
    <xf numFmtId="4" fontId="7" fillId="8" borderId="1" xfId="0" applyNumberFormat="1" applyFont="1" applyFill="1" applyBorder="1"/>
    <xf numFmtId="0" fontId="7" fillId="7" borderId="1" xfId="0" applyFont="1" applyFill="1" applyBorder="1" applyAlignment="1">
      <alignment horizontal="right"/>
    </xf>
    <xf numFmtId="0" fontId="7" fillId="7" borderId="1" xfId="0" applyFont="1" applyFill="1" applyBorder="1" applyAlignment="1">
      <alignment horizontal="left"/>
    </xf>
    <xf numFmtId="4" fontId="7" fillId="7" borderId="1" xfId="0" applyNumberFormat="1" applyFont="1" applyFill="1" applyBorder="1"/>
    <xf numFmtId="0" fontId="7" fillId="6" borderId="1" xfId="0" applyFont="1" applyFill="1" applyBorder="1" applyAlignment="1">
      <alignment horizontal="right"/>
    </xf>
    <xf numFmtId="0" fontId="7" fillId="6" borderId="1" xfId="0" applyFont="1" applyFill="1" applyBorder="1" applyAlignment="1">
      <alignment horizontal="left"/>
    </xf>
    <xf numFmtId="4" fontId="7" fillId="6" borderId="1" xfId="0" applyNumberFormat="1" applyFont="1" applyFill="1" applyBorder="1"/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4" fontId="5" fillId="3" borderId="1" xfId="0" applyNumberFormat="1" applyFont="1" applyFill="1" applyBorder="1"/>
    <xf numFmtId="0" fontId="7" fillId="5" borderId="1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left"/>
    </xf>
    <xf numFmtId="4" fontId="7" fillId="5" borderId="1" xfId="0" applyNumberFormat="1" applyFont="1" applyFill="1" applyBorder="1"/>
    <xf numFmtId="0" fontId="7" fillId="4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left"/>
    </xf>
    <xf numFmtId="4" fontId="7" fillId="4" borderId="1" xfId="0" applyNumberFormat="1" applyFont="1" applyFill="1" applyBorder="1"/>
    <xf numFmtId="0" fontId="7" fillId="9" borderId="1" xfId="0" applyFont="1" applyFill="1" applyBorder="1" applyAlignment="1">
      <alignment horizontal="right"/>
    </xf>
    <xf numFmtId="0" fontId="7" fillId="9" borderId="1" xfId="0" applyFont="1" applyFill="1" applyBorder="1" applyAlignment="1">
      <alignment horizontal="left"/>
    </xf>
    <xf numFmtId="4" fontId="7" fillId="9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/>
    <xf numFmtId="0" fontId="6" fillId="4" borderId="1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left"/>
    </xf>
    <xf numFmtId="4" fontId="6" fillId="4" borderId="1" xfId="0" applyNumberFormat="1" applyFont="1" applyFill="1" applyBorder="1"/>
    <xf numFmtId="0" fontId="7" fillId="6" borderId="1" xfId="0" applyFont="1" applyFill="1" applyBorder="1" applyAlignment="1">
      <alignment horizontal="left" wrapText="1"/>
    </xf>
    <xf numFmtId="0" fontId="7" fillId="6" borderId="1" xfId="0" applyFont="1" applyFill="1" applyBorder="1"/>
    <xf numFmtId="0" fontId="7" fillId="5" borderId="1" xfId="0" applyFont="1" applyFill="1" applyBorder="1"/>
    <xf numFmtId="0" fontId="7" fillId="4" borderId="1" xfId="0" applyFont="1" applyFill="1" applyBorder="1"/>
    <xf numFmtId="0" fontId="7" fillId="9" borderId="1" xfId="0" applyFont="1" applyFill="1" applyBorder="1"/>
    <xf numFmtId="0" fontId="6" fillId="0" borderId="1" xfId="0" applyFont="1" applyBorder="1"/>
    <xf numFmtId="0" fontId="7" fillId="7" borderId="1" xfId="0" applyFont="1" applyFill="1" applyBorder="1" applyAlignment="1">
      <alignment horizontal="left" wrapText="1"/>
    </xf>
    <xf numFmtId="4" fontId="6" fillId="2" borderId="1" xfId="0" applyNumberFormat="1" applyFont="1" applyFill="1" applyBorder="1"/>
    <xf numFmtId="4" fontId="7" fillId="9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4" fontId="6" fillId="3" borderId="1" xfId="0" applyNumberFormat="1" applyFont="1" applyFill="1" applyBorder="1"/>
    <xf numFmtId="4" fontId="7" fillId="6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7" fillId="5" borderId="1" xfId="0" applyNumberFormat="1" applyFont="1" applyFill="1" applyBorder="1" applyAlignment="1">
      <alignment horizontal="right"/>
    </xf>
    <xf numFmtId="4" fontId="8" fillId="4" borderId="1" xfId="0" applyNumberFormat="1" applyFont="1" applyFill="1" applyBorder="1" applyAlignment="1">
      <alignment horizontal="right"/>
    </xf>
    <xf numFmtId="4" fontId="8" fillId="4" borderId="1" xfId="0" applyNumberFormat="1" applyFont="1" applyFill="1" applyBorder="1"/>
    <xf numFmtId="0" fontId="7" fillId="7" borderId="1" xfId="0" applyFont="1" applyFill="1" applyBorder="1" applyAlignment="1">
      <alignment wrapText="1"/>
    </xf>
    <xf numFmtId="4" fontId="8" fillId="5" borderId="1" xfId="0" applyNumberFormat="1" applyFont="1" applyFill="1" applyBorder="1"/>
    <xf numFmtId="0" fontId="6" fillId="0" borderId="2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9" fillId="7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4" fontId="10" fillId="2" borderId="1" xfId="0" applyNumberFormat="1" applyFont="1" applyFill="1" applyBorder="1"/>
    <xf numFmtId="0" fontId="10" fillId="2" borderId="1" xfId="0" applyFont="1" applyFill="1" applyBorder="1"/>
    <xf numFmtId="4" fontId="10" fillId="2" borderId="1" xfId="0" applyNumberFormat="1" applyFont="1" applyFill="1" applyBorder="1" applyAlignment="1">
      <alignment horizontal="right"/>
    </xf>
    <xf numFmtId="4" fontId="11" fillId="2" borderId="1" xfId="0" applyNumberFormat="1" applyFont="1" applyFill="1" applyBorder="1"/>
    <xf numFmtId="4" fontId="12" fillId="2" borderId="1" xfId="0" applyNumberFormat="1" applyFont="1" applyFill="1" applyBorder="1"/>
    <xf numFmtId="4" fontId="3" fillId="0" borderId="0" xfId="0" applyNumberFormat="1" applyFont="1"/>
    <xf numFmtId="0" fontId="13" fillId="0" borderId="0" xfId="0" applyFont="1"/>
    <xf numFmtId="4" fontId="13" fillId="0" borderId="0" xfId="0" applyNumberFormat="1" applyFont="1"/>
    <xf numFmtId="4" fontId="14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/>
    <xf numFmtId="4" fontId="6" fillId="9" borderId="1" xfId="0" applyNumberFormat="1" applyFont="1" applyFill="1" applyBorder="1"/>
    <xf numFmtId="4" fontId="9" fillId="7" borderId="1" xfId="0" applyNumberFormat="1" applyFont="1" applyFill="1" applyBorder="1" applyAlignment="1">
      <alignment horizontal="right" vertical="center" wrapText="1"/>
    </xf>
    <xf numFmtId="0" fontId="7" fillId="10" borderId="1" xfId="0" applyFont="1" applyFill="1" applyBorder="1" applyAlignment="1">
      <alignment horizontal="right"/>
    </xf>
    <xf numFmtId="0" fontId="7" fillId="10" borderId="1" xfId="0" applyFont="1" applyFill="1" applyBorder="1" applyAlignment="1">
      <alignment horizontal="left"/>
    </xf>
    <xf numFmtId="4" fontId="7" fillId="10" borderId="1" xfId="0" applyNumberFormat="1" applyFont="1" applyFill="1" applyBorder="1"/>
    <xf numFmtId="0" fontId="11" fillId="3" borderId="1" xfId="0" applyFont="1" applyFill="1" applyBorder="1" applyAlignment="1">
      <alignment horizontal="right"/>
    </xf>
    <xf numFmtId="0" fontId="11" fillId="3" borderId="1" xfId="0" applyFont="1" applyFill="1" applyBorder="1"/>
    <xf numFmtId="4" fontId="11" fillId="3" borderId="1" xfId="0" applyNumberFormat="1" applyFont="1" applyFill="1" applyBorder="1"/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wrapText="1"/>
    </xf>
    <xf numFmtId="0" fontId="7" fillId="10" borderId="1" xfId="0" applyFont="1" applyFill="1" applyBorder="1" applyAlignment="1">
      <alignment horizontal="left" wrapText="1"/>
    </xf>
    <xf numFmtId="0" fontId="7" fillId="10" borderId="1" xfId="0" applyFont="1" applyFill="1" applyBorder="1"/>
    <xf numFmtId="4" fontId="7" fillId="10" borderId="1" xfId="0" applyNumberFormat="1" applyFont="1" applyFill="1" applyBorder="1" applyAlignment="1">
      <alignment horizontal="right"/>
    </xf>
    <xf numFmtId="0" fontId="15" fillId="1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wrapText="1"/>
    </xf>
    <xf numFmtId="4" fontId="9" fillId="2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4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vertical="top" wrapText="1"/>
    </xf>
    <xf numFmtId="0" fontId="2" fillId="0" borderId="0" xfId="0" applyFont="1"/>
    <xf numFmtId="0" fontId="10" fillId="2" borderId="1" xfId="0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right" vertical="center" wrapText="1"/>
    </xf>
    <xf numFmtId="0" fontId="11" fillId="11" borderId="1" xfId="0" applyFont="1" applyFill="1" applyBorder="1"/>
    <xf numFmtId="0" fontId="11" fillId="11" borderId="1" xfId="0" applyFont="1" applyFill="1" applyBorder="1" applyAlignment="1">
      <alignment horizontal="left"/>
    </xf>
    <xf numFmtId="4" fontId="11" fillId="11" borderId="1" xfId="0" applyNumberFormat="1" applyFont="1" applyFill="1" applyBorder="1" applyAlignment="1">
      <alignment horizontal="right"/>
    </xf>
    <xf numFmtId="4" fontId="11" fillId="11" borderId="1" xfId="0" applyNumberFormat="1" applyFont="1" applyFill="1" applyBorder="1"/>
    <xf numFmtId="0" fontId="10" fillId="10" borderId="1" xfId="0" applyFont="1" applyFill="1" applyBorder="1"/>
    <xf numFmtId="0" fontId="10" fillId="10" borderId="1" xfId="0" applyFont="1" applyFill="1" applyBorder="1" applyAlignment="1">
      <alignment horizontal="left"/>
    </xf>
    <xf numFmtId="4" fontId="10" fillId="10" borderId="1" xfId="0" applyNumberFormat="1" applyFont="1" applyFill="1" applyBorder="1" applyAlignment="1">
      <alignment horizontal="right"/>
    </xf>
    <xf numFmtId="0" fontId="10" fillId="10" borderId="1" xfId="0" applyFont="1" applyFill="1" applyBorder="1" applyAlignment="1">
      <alignment horizontal="left" wrapText="1"/>
    </xf>
    <xf numFmtId="4" fontId="10" fillId="10" borderId="1" xfId="0" applyNumberFormat="1" applyFont="1" applyFill="1" applyBorder="1"/>
    <xf numFmtId="0" fontId="10" fillId="10" borderId="1" xfId="0" applyFont="1" applyFill="1" applyBorder="1" applyAlignment="1">
      <alignment wrapText="1"/>
    </xf>
    <xf numFmtId="0" fontId="10" fillId="5" borderId="1" xfId="0" applyFont="1" applyFill="1" applyBorder="1"/>
    <xf numFmtId="0" fontId="10" fillId="5" borderId="1" xfId="0" applyFont="1" applyFill="1" applyBorder="1" applyAlignment="1">
      <alignment wrapText="1"/>
    </xf>
    <xf numFmtId="4" fontId="10" fillId="5" borderId="1" xfId="0" applyNumberFormat="1" applyFont="1" applyFill="1" applyBorder="1"/>
    <xf numFmtId="0" fontId="10" fillId="5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4" fontId="9" fillId="0" borderId="1" xfId="0" applyNumberFormat="1" applyFont="1" applyBorder="1"/>
    <xf numFmtId="3" fontId="10" fillId="2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/>
    <xf numFmtId="0" fontId="13" fillId="0" borderId="0" xfId="0" applyFont="1" applyFill="1"/>
    <xf numFmtId="4" fontId="3" fillId="0" borderId="0" xfId="0" applyNumberFormat="1" applyFont="1" applyFill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4" fontId="3" fillId="0" borderId="0" xfId="0" applyNumberFormat="1" applyFont="1" applyFill="1" applyAlignment="1">
      <alignment horizontal="center"/>
    </xf>
    <xf numFmtId="0" fontId="9" fillId="4" borderId="1" xfId="0" applyFont="1" applyFill="1" applyBorder="1" applyAlignment="1">
      <alignment horizontal="right"/>
    </xf>
    <xf numFmtId="0" fontId="9" fillId="4" borderId="1" xfId="0" applyFont="1" applyFill="1" applyBorder="1"/>
    <xf numFmtId="4" fontId="2" fillId="0" borderId="0" xfId="0" applyNumberFormat="1" applyFont="1"/>
    <xf numFmtId="4" fontId="16" fillId="0" borderId="0" xfId="0" applyNumberFormat="1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9" fillId="0" borderId="0" xfId="1" applyFont="1" applyAlignment="1">
      <alignment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vertical="center" wrapText="1"/>
    </xf>
    <xf numFmtId="0" fontId="24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4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9" fillId="0" borderId="5" xfId="0" quotePrefix="1" applyFont="1" applyBorder="1" applyAlignment="1">
      <alignment horizontal="left" wrapText="1"/>
    </xf>
    <xf numFmtId="0" fontId="29" fillId="0" borderId="6" xfId="0" quotePrefix="1" applyFont="1" applyBorder="1" applyAlignment="1">
      <alignment horizontal="left" wrapText="1"/>
    </xf>
    <xf numFmtId="0" fontId="29" fillId="0" borderId="6" xfId="0" quotePrefix="1" applyFont="1" applyBorder="1" applyAlignment="1">
      <alignment horizontal="center" wrapText="1"/>
    </xf>
    <xf numFmtId="0" fontId="29" fillId="0" borderId="6" xfId="0" quotePrefix="1" applyNumberFormat="1" applyFont="1" applyFill="1" applyBorder="1" applyAlignment="1" applyProtection="1">
      <alignment horizontal="left"/>
    </xf>
    <xf numFmtId="0" fontId="30" fillId="12" borderId="1" xfId="0" applyFont="1" applyFill="1" applyBorder="1" applyAlignment="1">
      <alignment horizontal="center" vertical="center" wrapText="1"/>
    </xf>
    <xf numFmtId="4" fontId="29" fillId="13" borderId="1" xfId="0" applyNumberFormat="1" applyFont="1" applyFill="1" applyBorder="1" applyAlignment="1">
      <alignment horizontal="right"/>
    </xf>
    <xf numFmtId="3" fontId="29" fillId="13" borderId="1" xfId="0" applyNumberFormat="1" applyFont="1" applyFill="1" applyBorder="1" applyAlignment="1">
      <alignment horizontal="right"/>
    </xf>
    <xf numFmtId="4" fontId="29" fillId="0" borderId="1" xfId="0" applyNumberFormat="1" applyFont="1" applyFill="1" applyBorder="1" applyAlignment="1">
      <alignment horizontal="right"/>
    </xf>
    <xf numFmtId="3" fontId="29" fillId="0" borderId="1" xfId="0" applyNumberFormat="1" applyFont="1" applyFill="1" applyBorder="1" applyAlignment="1">
      <alignment horizontal="right"/>
    </xf>
    <xf numFmtId="0" fontId="31" fillId="13" borderId="5" xfId="0" applyFont="1" applyFill="1" applyBorder="1" applyAlignment="1">
      <alignment horizontal="left" vertical="center"/>
    </xf>
    <xf numFmtId="0" fontId="32" fillId="13" borderId="6" xfId="0" applyNumberFormat="1" applyFont="1" applyFill="1" applyBorder="1" applyAlignment="1" applyProtection="1">
      <alignment vertical="center"/>
    </xf>
    <xf numFmtId="4" fontId="29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/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4" fontId="29" fillId="14" borderId="1" xfId="0" quotePrefix="1" applyNumberFormat="1" applyFont="1" applyFill="1" applyBorder="1" applyAlignment="1">
      <alignment horizontal="right"/>
    </xf>
    <xf numFmtId="3" fontId="29" fillId="14" borderId="1" xfId="0" quotePrefix="1" applyNumberFormat="1" applyFont="1" applyFill="1" applyBorder="1" applyAlignment="1">
      <alignment horizontal="right"/>
    </xf>
    <xf numFmtId="4" fontId="29" fillId="13" borderId="1" xfId="0" quotePrefix="1" applyNumberFormat="1" applyFont="1" applyFill="1" applyBorder="1" applyAlignment="1">
      <alignment horizontal="right"/>
    </xf>
    <xf numFmtId="3" fontId="29" fillId="13" borderId="1" xfId="0" quotePrefix="1" applyNumberFormat="1" applyFont="1" applyFill="1" applyBorder="1" applyAlignment="1">
      <alignment horizontal="right"/>
    </xf>
    <xf numFmtId="0" fontId="33" fillId="0" borderId="0" xfId="0" quotePrefix="1" applyNumberFormat="1" applyFont="1" applyFill="1" applyBorder="1" applyAlignment="1" applyProtection="1">
      <alignment horizontal="left" wrapText="1"/>
    </xf>
    <xf numFmtId="0" fontId="34" fillId="0" borderId="0" xfId="0" applyNumberFormat="1" applyFont="1" applyFill="1" applyBorder="1" applyAlignment="1" applyProtection="1">
      <alignment wrapText="1"/>
    </xf>
    <xf numFmtId="3" fontId="23" fillId="0" borderId="0" xfId="0" applyNumberFormat="1" applyFont="1" applyBorder="1" applyAlignment="1">
      <alignment horizontal="right"/>
    </xf>
    <xf numFmtId="0" fontId="30" fillId="12" borderId="1" xfId="0" applyNumberFormat="1" applyFont="1" applyFill="1" applyBorder="1" applyAlignment="1" applyProtection="1">
      <alignment horizontal="center" vertical="center" wrapText="1"/>
    </xf>
    <xf numFmtId="0" fontId="30" fillId="12" borderId="7" xfId="0" applyNumberFormat="1" applyFont="1" applyFill="1" applyBorder="1" applyAlignment="1" applyProtection="1">
      <alignment horizontal="center" vertical="center" wrapText="1"/>
    </xf>
    <xf numFmtId="0" fontId="37" fillId="15" borderId="1" xfId="0" applyNumberFormat="1" applyFont="1" applyFill="1" applyBorder="1" applyAlignment="1" applyProtection="1">
      <alignment horizontal="left" vertical="center" wrapText="1"/>
    </xf>
    <xf numFmtId="4" fontId="30" fillId="15" borderId="1" xfId="0" applyNumberFormat="1" applyFont="1" applyFill="1" applyBorder="1" applyAlignment="1">
      <alignment horizontal="right"/>
    </xf>
    <xf numFmtId="3" fontId="30" fillId="15" borderId="1" xfId="0" applyNumberFormat="1" applyFont="1" applyFill="1" applyBorder="1" applyAlignment="1">
      <alignment horizontal="right"/>
    </xf>
    <xf numFmtId="0" fontId="37" fillId="16" borderId="1" xfId="0" applyNumberFormat="1" applyFont="1" applyFill="1" applyBorder="1" applyAlignment="1" applyProtection="1">
      <alignment horizontal="left" vertical="center" wrapText="1"/>
    </xf>
    <xf numFmtId="4" fontId="30" fillId="16" borderId="1" xfId="0" applyNumberFormat="1" applyFont="1" applyFill="1" applyBorder="1" applyAlignment="1">
      <alignment horizontal="right"/>
    </xf>
    <xf numFmtId="3" fontId="30" fillId="16" borderId="1" xfId="0" applyNumberFormat="1" applyFont="1" applyFill="1" applyBorder="1" applyAlignment="1">
      <alignment horizontal="right"/>
    </xf>
    <xf numFmtId="0" fontId="38" fillId="17" borderId="1" xfId="0" quotePrefix="1" applyFont="1" applyFill="1" applyBorder="1" applyAlignment="1">
      <alignment horizontal="left" vertical="center"/>
    </xf>
    <xf numFmtId="0" fontId="39" fillId="17" borderId="1" xfId="0" quotePrefix="1" applyFont="1" applyFill="1" applyBorder="1" applyAlignment="1">
      <alignment horizontal="left" vertical="center"/>
    </xf>
    <xf numFmtId="0" fontId="39" fillId="17" borderId="1" xfId="0" quotePrefix="1" applyFont="1" applyFill="1" applyBorder="1" applyAlignment="1">
      <alignment horizontal="left" vertical="center" wrapText="1"/>
    </xf>
    <xf numFmtId="4" fontId="40" fillId="17" borderId="1" xfId="0" applyNumberFormat="1" applyFont="1" applyFill="1" applyBorder="1" applyAlignment="1">
      <alignment horizontal="right"/>
    </xf>
    <xf numFmtId="3" fontId="40" fillId="17" borderId="1" xfId="0" applyNumberFormat="1" applyFont="1" applyFill="1" applyBorder="1" applyAlignment="1">
      <alignment horizontal="right"/>
    </xf>
    <xf numFmtId="0" fontId="38" fillId="16" borderId="1" xfId="0" quotePrefix="1" applyFont="1" applyFill="1" applyBorder="1" applyAlignment="1">
      <alignment horizontal="left" vertical="center"/>
    </xf>
    <xf numFmtId="0" fontId="37" fillId="16" borderId="1" xfId="0" quotePrefix="1" applyFont="1" applyFill="1" applyBorder="1" applyAlignment="1">
      <alignment horizontal="left" vertical="center"/>
    </xf>
    <xf numFmtId="0" fontId="41" fillId="16" borderId="1" xfId="0" quotePrefix="1" applyFont="1" applyFill="1" applyBorder="1" applyAlignment="1">
      <alignment horizontal="left" vertical="center"/>
    </xf>
    <xf numFmtId="0" fontId="37" fillId="16" borderId="1" xfId="0" quotePrefix="1" applyFont="1" applyFill="1" applyBorder="1" applyAlignment="1">
      <alignment horizontal="left" vertical="center" wrapText="1"/>
    </xf>
    <xf numFmtId="0" fontId="37" fillId="15" borderId="1" xfId="0" applyFont="1" applyFill="1" applyBorder="1" applyAlignment="1">
      <alignment horizontal="left" vertical="center"/>
    </xf>
    <xf numFmtId="0" fontId="37" fillId="15" borderId="1" xfId="0" applyNumberFormat="1" applyFont="1" applyFill="1" applyBorder="1" applyAlignment="1" applyProtection="1">
      <alignment horizontal="left" vertical="center"/>
    </xf>
    <xf numFmtId="0" fontId="37" fillId="15" borderId="1" xfId="0" applyNumberFormat="1" applyFont="1" applyFill="1" applyBorder="1" applyAlignment="1" applyProtection="1">
      <alignment vertical="center" wrapText="1"/>
    </xf>
    <xf numFmtId="0" fontId="38" fillId="16" borderId="1" xfId="0" applyNumberFormat="1" applyFont="1" applyFill="1" applyBorder="1" applyAlignment="1" applyProtection="1">
      <alignment horizontal="left" vertical="center" wrapText="1"/>
    </xf>
    <xf numFmtId="0" fontId="37" fillId="16" borderId="1" xfId="0" applyNumberFormat="1" applyFont="1" applyFill="1" applyBorder="1" applyAlignment="1" applyProtection="1">
      <alignment vertical="center" wrapText="1"/>
    </xf>
    <xf numFmtId="0" fontId="38" fillId="17" borderId="1" xfId="0" applyNumberFormat="1" applyFont="1" applyFill="1" applyBorder="1" applyAlignment="1" applyProtection="1">
      <alignment horizontal="left" vertical="center" wrapText="1"/>
    </xf>
    <xf numFmtId="0" fontId="30" fillId="12" borderId="1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 applyProtection="1">
      <alignment horizontal="left" vertical="center" wrapText="1"/>
    </xf>
    <xf numFmtId="4" fontId="43" fillId="2" borderId="1" xfId="0" applyNumberFormat="1" applyFont="1" applyFill="1" applyBorder="1" applyAlignment="1">
      <alignment horizontal="right"/>
    </xf>
    <xf numFmtId="3" fontId="43" fillId="2" borderId="1" xfId="0" applyNumberFormat="1" applyFont="1" applyFill="1" applyBorder="1" applyAlignment="1">
      <alignment horizontal="right"/>
    </xf>
    <xf numFmtId="0" fontId="44" fillId="2" borderId="1" xfId="0" quotePrefix="1" applyFont="1" applyFill="1" applyBorder="1" applyAlignment="1">
      <alignment horizontal="left" vertical="center" wrapText="1"/>
    </xf>
    <xf numFmtId="4" fontId="45" fillId="2" borderId="1" xfId="0" applyNumberFormat="1" applyFont="1" applyFill="1" applyBorder="1" applyAlignment="1">
      <alignment horizontal="right"/>
    </xf>
    <xf numFmtId="3" fontId="45" fillId="2" borderId="1" xfId="0" applyNumberFormat="1" applyFont="1" applyFill="1" applyBorder="1" applyAlignment="1">
      <alignment horizontal="right"/>
    </xf>
    <xf numFmtId="0" fontId="32" fillId="2" borderId="1" xfId="0" applyFont="1" applyFill="1" applyBorder="1" applyAlignment="1">
      <alignment horizontal="left" vertical="center"/>
    </xf>
    <xf numFmtId="4" fontId="46" fillId="0" borderId="1" xfId="0" applyNumberFormat="1" applyFont="1" applyFill="1" applyBorder="1" applyAlignment="1">
      <alignment horizontal="right" vertical="center" wrapText="1"/>
    </xf>
    <xf numFmtId="3" fontId="46" fillId="0" borderId="1" xfId="0" applyNumberFormat="1" applyFont="1" applyFill="1" applyBorder="1" applyAlignment="1">
      <alignment horizontal="right" vertical="center" wrapText="1"/>
    </xf>
    <xf numFmtId="0" fontId="29" fillId="14" borderId="1" xfId="0" applyNumberFormat="1" applyFont="1" applyFill="1" applyBorder="1" applyAlignment="1" applyProtection="1">
      <alignment horizontal="center" vertical="center" wrapText="1"/>
    </xf>
    <xf numFmtId="0" fontId="29" fillId="14" borderId="7" xfId="0" applyNumberFormat="1" applyFont="1" applyFill="1" applyBorder="1" applyAlignment="1" applyProtection="1">
      <alignment horizontal="center" vertical="center" wrapText="1"/>
    </xf>
    <xf numFmtId="3" fontId="26" fillId="2" borderId="7" xfId="0" applyNumberFormat="1" applyFont="1" applyFill="1" applyBorder="1" applyAlignment="1">
      <alignment horizontal="right"/>
    </xf>
    <xf numFmtId="3" fontId="26" fillId="2" borderId="1" xfId="0" applyNumberFormat="1" applyFont="1" applyFill="1" applyBorder="1" applyAlignment="1">
      <alignment horizontal="right"/>
    </xf>
    <xf numFmtId="0" fontId="32" fillId="2" borderId="1" xfId="0" applyNumberFormat="1" applyFont="1" applyFill="1" applyBorder="1" applyAlignment="1" applyProtection="1">
      <alignment horizontal="left" vertical="center" wrapText="1"/>
    </xf>
    <xf numFmtId="0" fontId="32" fillId="2" borderId="1" xfId="0" quotePrefix="1" applyFont="1" applyFill="1" applyBorder="1" applyAlignment="1">
      <alignment horizontal="left" vertical="center"/>
    </xf>
    <xf numFmtId="0" fontId="44" fillId="2" borderId="1" xfId="0" quotePrefix="1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/>
    </xf>
    <xf numFmtId="0" fontId="31" fillId="2" borderId="1" xfId="0" applyNumberFormat="1" applyFont="1" applyFill="1" applyBorder="1" applyAlignment="1" applyProtection="1">
      <alignment horizontal="left" vertical="center"/>
    </xf>
    <xf numFmtId="0" fontId="31" fillId="2" borderId="1" xfId="0" applyNumberFormat="1" applyFont="1" applyFill="1" applyBorder="1" applyAlignment="1" applyProtection="1">
      <alignment vertical="center" wrapText="1"/>
    </xf>
    <xf numFmtId="0" fontId="32" fillId="2" borderId="1" xfId="0" applyNumberFormat="1" applyFont="1" applyFill="1" applyBorder="1" applyAlignment="1" applyProtection="1">
      <alignment vertical="center" wrapText="1"/>
    </xf>
    <xf numFmtId="3" fontId="26" fillId="2" borderId="1" xfId="0" applyNumberFormat="1" applyFont="1" applyFill="1" applyBorder="1" applyAlignment="1" applyProtection="1">
      <alignment horizontal="right" wrapText="1"/>
    </xf>
    <xf numFmtId="0" fontId="27" fillId="0" borderId="0" xfId="0" applyFont="1" applyAlignment="1">
      <alignment wrapText="1"/>
    </xf>
    <xf numFmtId="0" fontId="23" fillId="0" borderId="0" xfId="0" applyNumberFormat="1" applyFont="1" applyFill="1" applyBorder="1" applyAlignment="1" applyProtection="1">
      <alignment vertical="center" wrapText="1"/>
    </xf>
    <xf numFmtId="0" fontId="47" fillId="0" borderId="0" xfId="0" applyFont="1" applyAlignment="1">
      <alignment vertical="center"/>
    </xf>
    <xf numFmtId="0" fontId="48" fillId="0" borderId="0" xfId="0" applyFont="1"/>
    <xf numFmtId="0" fontId="49" fillId="0" borderId="0" xfId="0" applyFont="1"/>
    <xf numFmtId="0" fontId="35" fillId="0" borderId="0" xfId="0" applyNumberFormat="1" applyFont="1" applyFill="1" applyBorder="1" applyAlignment="1" applyProtection="1">
      <alignment wrapText="1"/>
    </xf>
    <xf numFmtId="0" fontId="36" fillId="0" borderId="0" xfId="0" applyNumberFormat="1" applyFont="1" applyFill="1" applyBorder="1" applyAlignment="1" applyProtection="1">
      <alignment wrapText="1"/>
    </xf>
    <xf numFmtId="0" fontId="31" fillId="13" borderId="5" xfId="0" quotePrefix="1" applyNumberFormat="1" applyFont="1" applyFill="1" applyBorder="1" applyAlignment="1" applyProtection="1">
      <alignment horizontal="left" vertical="center" wrapText="1"/>
    </xf>
    <xf numFmtId="0" fontId="32" fillId="13" borderId="6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wrapText="1"/>
    </xf>
    <xf numFmtId="0" fontId="29" fillId="14" borderId="5" xfId="0" applyNumberFormat="1" applyFont="1" applyFill="1" applyBorder="1" applyAlignment="1" applyProtection="1">
      <alignment horizontal="left" vertical="center" wrapText="1"/>
    </xf>
    <xf numFmtId="0" fontId="29" fillId="14" borderId="6" xfId="0" applyNumberFormat="1" applyFont="1" applyFill="1" applyBorder="1" applyAlignment="1" applyProtection="1">
      <alignment horizontal="left" vertical="center" wrapText="1"/>
    </xf>
    <xf numFmtId="0" fontId="29" fillId="14" borderId="7" xfId="0" applyNumberFormat="1" applyFont="1" applyFill="1" applyBorder="1" applyAlignment="1" applyProtection="1">
      <alignment horizontal="left" vertical="center" wrapText="1"/>
    </xf>
    <xf numFmtId="0" fontId="29" fillId="13" borderId="5" xfId="0" applyNumberFormat="1" applyFont="1" applyFill="1" applyBorder="1" applyAlignment="1" applyProtection="1">
      <alignment horizontal="left" vertical="center" wrapText="1"/>
    </xf>
    <xf numFmtId="0" fontId="29" fillId="13" borderId="6" xfId="0" applyNumberFormat="1" applyFont="1" applyFill="1" applyBorder="1" applyAlignment="1" applyProtection="1">
      <alignment horizontal="left" vertical="center" wrapText="1"/>
    </xf>
    <xf numFmtId="0" fontId="29" fillId="13" borderId="7" xfId="0" applyNumberFormat="1" applyFont="1" applyFill="1" applyBorder="1" applyAlignment="1" applyProtection="1">
      <alignment horizontal="left" vertical="center" wrapText="1"/>
    </xf>
    <xf numFmtId="0" fontId="31" fillId="0" borderId="5" xfId="0" quotePrefix="1" applyNumberFormat="1" applyFont="1" applyFill="1" applyBorder="1" applyAlignment="1" applyProtection="1">
      <alignment horizontal="left" vertical="center" wrapText="1"/>
    </xf>
    <xf numFmtId="0" fontId="32" fillId="0" borderId="6" xfId="0" applyNumberFormat="1" applyFont="1" applyFill="1" applyBorder="1" applyAlignment="1" applyProtection="1">
      <alignment vertical="center" wrapText="1"/>
    </xf>
    <xf numFmtId="0" fontId="31" fillId="0" borderId="5" xfId="0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vertical="center" wrapText="1"/>
    </xf>
    <xf numFmtId="0" fontId="31" fillId="13" borderId="5" xfId="0" applyNumberFormat="1" applyFont="1" applyFill="1" applyBorder="1" applyAlignment="1" applyProtection="1">
      <alignment horizontal="left" vertical="center" wrapText="1"/>
    </xf>
    <xf numFmtId="0" fontId="32" fillId="13" borderId="6" xfId="0" applyNumberFormat="1" applyFont="1" applyFill="1" applyBorder="1" applyAlignment="1" applyProtection="1">
      <alignment vertical="center"/>
    </xf>
    <xf numFmtId="0" fontId="32" fillId="0" borderId="6" xfId="0" applyNumberFormat="1" applyFont="1" applyFill="1" applyBorder="1" applyAlignment="1" applyProtection="1">
      <alignment vertical="center"/>
    </xf>
    <xf numFmtId="0" fontId="31" fillId="0" borderId="5" xfId="0" quotePrefix="1" applyFont="1" applyFill="1" applyBorder="1" applyAlignment="1">
      <alignment horizontal="left" vertical="center"/>
    </xf>
    <xf numFmtId="0" fontId="31" fillId="0" borderId="5" xfId="0" quotePrefix="1" applyFont="1" applyBorder="1" applyAlignment="1">
      <alignment horizontal="left" vertical="center"/>
    </xf>
    <xf numFmtId="0" fontId="31" fillId="0" borderId="6" xfId="0" applyNumberFormat="1" applyFont="1" applyFill="1" applyBorder="1" applyAlignment="1" applyProtection="1">
      <alignment horizontal="left" vertical="center" wrapText="1"/>
    </xf>
    <xf numFmtId="0" fontId="31" fillId="0" borderId="7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Alignment="1">
      <alignment vertical="center" wrapText="1"/>
    </xf>
    <xf numFmtId="0" fontId="23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DAB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cunovodstvo2\RACUNOVODSTVO\RACUNOVODSTVO\NOVO%20PRORA&#268;UN\PRORA&#268;UN%202023.-202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SAŽETAK"/>
      <sheetName val=" Račun prihoda i rashoda"/>
      <sheetName val="Rashodi prema funkcijskoj kl"/>
      <sheetName val="Račun financiranja"/>
      <sheetName val="POSEBNI DIO"/>
    </sheetNames>
    <sheetDataSet>
      <sheetData sheetId="0"/>
      <sheetData sheetId="1"/>
      <sheetData sheetId="2">
        <row r="10">
          <cell r="E10">
            <v>13344303.120000001</v>
          </cell>
          <cell r="F10">
            <v>14035400</v>
          </cell>
        </row>
        <row r="26">
          <cell r="E26">
            <v>45670</v>
          </cell>
          <cell r="F26">
            <v>118400</v>
          </cell>
          <cell r="H26">
            <v>0</v>
          </cell>
          <cell r="J26">
            <v>0</v>
          </cell>
          <cell r="L26">
            <v>0</v>
          </cell>
        </row>
        <row r="34">
          <cell r="E34">
            <v>12724643.859999999</v>
          </cell>
          <cell r="F34">
            <v>13597800</v>
          </cell>
        </row>
        <row r="58">
          <cell r="E58">
            <v>546833.18999999994</v>
          </cell>
          <cell r="F58">
            <v>556000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red@os-mokosica.skole.h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H4" sqref="H4"/>
    </sheetView>
  </sheetViews>
  <sheetFormatPr defaultRowHeight="15" x14ac:dyDescent="0.25"/>
  <sheetData>
    <row r="1" spans="1:26" ht="18.75" x14ac:dyDescent="0.25">
      <c r="A1" s="137" t="s">
        <v>208</v>
      </c>
    </row>
    <row r="2" spans="1:26" ht="18.75" x14ac:dyDescent="0.25">
      <c r="A2" s="137" t="s">
        <v>209</v>
      </c>
    </row>
    <row r="3" spans="1:26" ht="18.75" x14ac:dyDescent="0.25">
      <c r="A3" s="137" t="s">
        <v>210</v>
      </c>
    </row>
    <row r="4" spans="1:26" ht="18.75" x14ac:dyDescent="0.25">
      <c r="A4" s="137" t="s">
        <v>211</v>
      </c>
    </row>
    <row r="5" spans="1:26" ht="18.75" x14ac:dyDescent="0.25">
      <c r="A5" s="138" t="s">
        <v>212</v>
      </c>
    </row>
    <row r="6" spans="1:26" ht="18.75" x14ac:dyDescent="0.25">
      <c r="A6" s="137" t="s">
        <v>213</v>
      </c>
    </row>
    <row r="7" spans="1:26" ht="18.75" x14ac:dyDescent="0.25">
      <c r="A7" s="219" t="s">
        <v>265</v>
      </c>
      <c r="B7" s="220"/>
      <c r="C7" s="220"/>
      <c r="D7" s="220"/>
      <c r="E7" s="220"/>
      <c r="F7" s="221"/>
    </row>
    <row r="8" spans="1:26" ht="18.75" x14ac:dyDescent="0.25">
      <c r="A8" s="219" t="s">
        <v>266</v>
      </c>
      <c r="B8" s="220"/>
      <c r="C8" s="220"/>
      <c r="D8" s="220"/>
      <c r="E8" s="220"/>
      <c r="F8" s="221"/>
    </row>
    <row r="9" spans="1:26" ht="18.75" x14ac:dyDescent="0.25">
      <c r="A9" s="219" t="s">
        <v>267</v>
      </c>
      <c r="B9" s="220"/>
      <c r="C9" s="220"/>
      <c r="D9" s="220"/>
      <c r="E9" s="220"/>
      <c r="F9" s="221"/>
    </row>
    <row r="10" spans="1:26" x14ac:dyDescent="0.25">
      <c r="A10" s="221"/>
      <c r="B10" s="221"/>
      <c r="C10" s="221"/>
      <c r="D10" s="221"/>
      <c r="E10" s="221"/>
      <c r="F10" s="221"/>
    </row>
    <row r="13" spans="1:26" ht="20.25" x14ac:dyDescent="0.3">
      <c r="D13" s="139" t="s">
        <v>214</v>
      </c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40"/>
      <c r="R13" s="140"/>
      <c r="S13" s="140"/>
      <c r="T13" s="140"/>
      <c r="U13" s="140"/>
      <c r="Y13" s="140"/>
      <c r="Z13" s="140"/>
    </row>
    <row r="14" spans="1:26" ht="20.25" x14ac:dyDescent="0.3"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40"/>
      <c r="R14" s="140"/>
      <c r="S14" s="140"/>
      <c r="T14" s="140"/>
      <c r="U14" s="140"/>
      <c r="Y14" s="140"/>
      <c r="Z14" s="140"/>
    </row>
    <row r="15" spans="1:26" ht="21" x14ac:dyDescent="0.35"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</row>
  </sheetData>
  <hyperlinks>
    <hyperlink ref="A5" r:id="rId1" display="mailto:ured@os-mokosica.skole.h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N21" sqref="N21"/>
    </sheetView>
  </sheetViews>
  <sheetFormatPr defaultRowHeight="15" x14ac:dyDescent="0.25"/>
  <cols>
    <col min="5" max="8" width="25.28515625" customWidth="1"/>
    <col min="9" max="9" width="25.140625" customWidth="1"/>
    <col min="10" max="10" width="25" customWidth="1"/>
  </cols>
  <sheetData>
    <row r="1" spans="1:10" ht="15.75" x14ac:dyDescent="0.25">
      <c r="A1" s="226" t="s">
        <v>215</v>
      </c>
      <c r="B1" s="226"/>
      <c r="C1" s="226"/>
      <c r="D1" s="226"/>
      <c r="E1" s="226"/>
      <c r="F1" s="226"/>
      <c r="G1" s="226"/>
      <c r="H1" s="226"/>
    </row>
    <row r="2" spans="1:10" ht="18" x14ac:dyDescent="0.25">
      <c r="A2" s="142"/>
      <c r="B2" s="142"/>
      <c r="C2" s="142"/>
      <c r="D2" s="142"/>
      <c r="E2" s="142"/>
      <c r="F2" s="142"/>
      <c r="G2" s="142"/>
      <c r="H2" s="142"/>
    </row>
    <row r="3" spans="1:10" ht="15.75" x14ac:dyDescent="0.25">
      <c r="A3" s="226" t="s">
        <v>216</v>
      </c>
      <c r="B3" s="226"/>
      <c r="C3" s="226"/>
      <c r="D3" s="226"/>
      <c r="E3" s="226"/>
      <c r="F3" s="226"/>
      <c r="G3" s="226"/>
      <c r="H3" s="237"/>
    </row>
    <row r="4" spans="1:10" ht="18" x14ac:dyDescent="0.25">
      <c r="A4" s="142"/>
      <c r="B4" s="142"/>
      <c r="C4" s="142"/>
      <c r="D4" s="142"/>
      <c r="E4" s="142"/>
      <c r="F4" s="142"/>
      <c r="G4" s="142"/>
      <c r="H4" s="143"/>
    </row>
    <row r="5" spans="1:10" ht="15.75" x14ac:dyDescent="0.25">
      <c r="A5" s="226" t="s">
        <v>217</v>
      </c>
      <c r="B5" s="227"/>
      <c r="C5" s="227"/>
      <c r="D5" s="227"/>
      <c r="E5" s="227"/>
      <c r="F5" s="227"/>
      <c r="G5" s="227"/>
      <c r="H5" s="227"/>
    </row>
    <row r="6" spans="1:10" ht="18" x14ac:dyDescent="0.25">
      <c r="A6" s="144"/>
      <c r="B6" s="145"/>
      <c r="C6" s="145"/>
      <c r="D6" s="145"/>
      <c r="E6" s="146"/>
      <c r="F6" s="147"/>
      <c r="G6" s="147"/>
      <c r="H6" s="147"/>
    </row>
    <row r="7" spans="1:10" ht="25.5" x14ac:dyDescent="0.25">
      <c r="A7" s="148"/>
      <c r="B7" s="149"/>
      <c r="C7" s="149"/>
      <c r="D7" s="150"/>
      <c r="E7" s="151"/>
      <c r="F7" s="152" t="s">
        <v>235</v>
      </c>
      <c r="G7" s="152" t="s">
        <v>234</v>
      </c>
      <c r="H7" s="152" t="s">
        <v>218</v>
      </c>
      <c r="I7" s="152" t="s">
        <v>219</v>
      </c>
      <c r="J7" s="152" t="s">
        <v>220</v>
      </c>
    </row>
    <row r="8" spans="1:10" x14ac:dyDescent="0.25">
      <c r="A8" s="238" t="s">
        <v>155</v>
      </c>
      <c r="B8" s="225"/>
      <c r="C8" s="225"/>
      <c r="D8" s="225"/>
      <c r="E8" s="239"/>
      <c r="F8" s="153">
        <f>SUM(F9:F10)</f>
        <v>13344303.120000001</v>
      </c>
      <c r="G8" s="153">
        <f t="shared" ref="G8:J8" si="0">SUM(G9:G10)</f>
        <v>14035400</v>
      </c>
      <c r="H8" s="154">
        <f t="shared" si="0"/>
        <v>1810103</v>
      </c>
      <c r="I8" s="154">
        <f t="shared" si="0"/>
        <v>1812825</v>
      </c>
      <c r="J8" s="154">
        <f t="shared" si="0"/>
        <v>1812825</v>
      </c>
    </row>
    <row r="9" spans="1:10" x14ac:dyDescent="0.25">
      <c r="A9" s="236" t="s">
        <v>221</v>
      </c>
      <c r="B9" s="235"/>
      <c r="C9" s="235"/>
      <c r="D9" s="235"/>
      <c r="E9" s="240"/>
      <c r="F9" s="155">
        <f>'[1] Račun prihoda i rashoda'!E10</f>
        <v>13344303.120000001</v>
      </c>
      <c r="G9" s="155">
        <f>'[1] Račun prihoda i rashoda'!F10</f>
        <v>14035400</v>
      </c>
      <c r="H9" s="156">
        <f>'Račun prihoda i rashoda'!G10</f>
        <v>1810103</v>
      </c>
      <c r="I9" s="156">
        <f>'Račun prihoda i rashoda'!H10</f>
        <v>1812825</v>
      </c>
      <c r="J9" s="156">
        <f>'Račun prihoda i rashoda'!I10</f>
        <v>1812825</v>
      </c>
    </row>
    <row r="10" spans="1:10" x14ac:dyDescent="0.25">
      <c r="A10" s="241" t="s">
        <v>222</v>
      </c>
      <c r="B10" s="240"/>
      <c r="C10" s="240"/>
      <c r="D10" s="240"/>
      <c r="E10" s="240"/>
      <c r="F10" s="155">
        <v>0</v>
      </c>
      <c r="G10" s="155">
        <v>0</v>
      </c>
      <c r="H10" s="156">
        <v>0</v>
      </c>
      <c r="I10" s="156">
        <v>0</v>
      </c>
      <c r="J10" s="156">
        <v>0</v>
      </c>
    </row>
    <row r="11" spans="1:10" x14ac:dyDescent="0.25">
      <c r="A11" s="157" t="s">
        <v>1</v>
      </c>
      <c r="B11" s="158"/>
      <c r="C11" s="158"/>
      <c r="D11" s="158"/>
      <c r="E11" s="158"/>
      <c r="F11" s="153">
        <f>SUM(F12:F13)</f>
        <v>13271477.049999999</v>
      </c>
      <c r="G11" s="153">
        <f t="shared" ref="G11:J11" si="1">SUM(G12:G13)</f>
        <v>14153800</v>
      </c>
      <c r="H11" s="154">
        <f t="shared" si="1"/>
        <v>1810103</v>
      </c>
      <c r="I11" s="154">
        <f t="shared" si="1"/>
        <v>1812825</v>
      </c>
      <c r="J11" s="154">
        <f t="shared" si="1"/>
        <v>1812825</v>
      </c>
    </row>
    <row r="12" spans="1:10" x14ac:dyDescent="0.25">
      <c r="A12" s="234" t="s">
        <v>223</v>
      </c>
      <c r="B12" s="235"/>
      <c r="C12" s="235"/>
      <c r="D12" s="235"/>
      <c r="E12" s="235"/>
      <c r="F12" s="155">
        <f>'[1] Račun prihoda i rashoda'!E34</f>
        <v>12724643.859999999</v>
      </c>
      <c r="G12" s="155">
        <f>'[1] Račun prihoda i rashoda'!F34</f>
        <v>13597800</v>
      </c>
      <c r="H12" s="156">
        <f>'Račun prihoda i rashoda'!G34</f>
        <v>1730601</v>
      </c>
      <c r="I12" s="156">
        <f>'Račun prihoda i rashoda'!H34</f>
        <v>1733323</v>
      </c>
      <c r="J12" s="156">
        <f>'Račun prihoda i rashoda'!I34</f>
        <v>1733323</v>
      </c>
    </row>
    <row r="13" spans="1:10" x14ac:dyDescent="0.25">
      <c r="A13" s="242" t="s">
        <v>224</v>
      </c>
      <c r="B13" s="240"/>
      <c r="C13" s="240"/>
      <c r="D13" s="240"/>
      <c r="E13" s="240"/>
      <c r="F13" s="159">
        <f>'[1] Račun prihoda i rashoda'!E58</f>
        <v>546833.18999999994</v>
      </c>
      <c r="G13" s="159">
        <f>'[1] Račun prihoda i rashoda'!F58</f>
        <v>556000</v>
      </c>
      <c r="H13" s="160">
        <f>'Račun prihoda i rashoda'!G58</f>
        <v>79502</v>
      </c>
      <c r="I13" s="160">
        <f>'Račun prihoda i rashoda'!H58</f>
        <v>79502</v>
      </c>
      <c r="J13" s="160">
        <f>'Račun prihoda i rashoda'!I58</f>
        <v>79502</v>
      </c>
    </row>
    <row r="14" spans="1:10" x14ac:dyDescent="0.25">
      <c r="A14" s="224" t="s">
        <v>225</v>
      </c>
      <c r="B14" s="225"/>
      <c r="C14" s="225"/>
      <c r="D14" s="225"/>
      <c r="E14" s="225"/>
      <c r="F14" s="153">
        <f>F8-F11</f>
        <v>72826.070000002161</v>
      </c>
      <c r="G14" s="153">
        <f t="shared" ref="G14:J14" si="2">G8-G11</f>
        <v>-118400</v>
      </c>
      <c r="H14" s="154">
        <f t="shared" si="2"/>
        <v>0</v>
      </c>
      <c r="I14" s="154">
        <f t="shared" si="2"/>
        <v>0</v>
      </c>
      <c r="J14" s="154">
        <f t="shared" si="2"/>
        <v>0</v>
      </c>
    </row>
    <row r="15" spans="1:10" ht="18" x14ac:dyDescent="0.25">
      <c r="A15" s="142"/>
      <c r="B15" s="161"/>
      <c r="C15" s="161"/>
      <c r="D15" s="161"/>
      <c r="E15" s="161"/>
      <c r="F15" s="161"/>
      <c r="G15" s="161"/>
      <c r="H15" s="162"/>
    </row>
    <row r="16" spans="1:10" ht="15.75" x14ac:dyDescent="0.25">
      <c r="A16" s="226" t="s">
        <v>226</v>
      </c>
      <c r="B16" s="227"/>
      <c r="C16" s="227"/>
      <c r="D16" s="227"/>
      <c r="E16" s="227"/>
      <c r="F16" s="227"/>
      <c r="G16" s="227"/>
      <c r="H16" s="227"/>
    </row>
    <row r="17" spans="1:10" ht="18" x14ac:dyDescent="0.25">
      <c r="A17" s="142"/>
      <c r="B17" s="161"/>
      <c r="C17" s="161"/>
      <c r="D17" s="161"/>
      <c r="E17" s="161"/>
      <c r="F17" s="161"/>
      <c r="G17" s="161"/>
      <c r="H17" s="162"/>
    </row>
    <row r="18" spans="1:10" ht="25.5" x14ac:dyDescent="0.25">
      <c r="A18" s="148"/>
      <c r="B18" s="149"/>
      <c r="C18" s="149"/>
      <c r="D18" s="150"/>
      <c r="E18" s="151"/>
      <c r="F18" s="152" t="s">
        <v>235</v>
      </c>
      <c r="G18" s="152" t="s">
        <v>234</v>
      </c>
      <c r="H18" s="152" t="s">
        <v>218</v>
      </c>
      <c r="I18" s="152" t="s">
        <v>219</v>
      </c>
      <c r="J18" s="152" t="s">
        <v>220</v>
      </c>
    </row>
    <row r="19" spans="1:10" ht="15.75" customHeight="1" x14ac:dyDescent="0.25">
      <c r="A19" s="236" t="s">
        <v>227</v>
      </c>
      <c r="B19" s="243"/>
      <c r="C19" s="243"/>
      <c r="D19" s="243"/>
      <c r="E19" s="244"/>
      <c r="F19" s="160">
        <v>0</v>
      </c>
      <c r="G19" s="160">
        <v>0</v>
      </c>
      <c r="H19" s="160">
        <v>0</v>
      </c>
      <c r="I19" s="160">
        <v>0</v>
      </c>
      <c r="J19" s="160">
        <v>0</v>
      </c>
    </row>
    <row r="20" spans="1:10" x14ac:dyDescent="0.25">
      <c r="A20" s="236" t="s">
        <v>228</v>
      </c>
      <c r="B20" s="235"/>
      <c r="C20" s="235"/>
      <c r="D20" s="235"/>
      <c r="E20" s="235"/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 x14ac:dyDescent="0.25">
      <c r="A21" s="224" t="s">
        <v>229</v>
      </c>
      <c r="B21" s="225"/>
      <c r="C21" s="225"/>
      <c r="D21" s="225"/>
      <c r="E21" s="225"/>
      <c r="F21" s="154">
        <f>SUM(F19:F20)</f>
        <v>0</v>
      </c>
      <c r="G21" s="154">
        <f t="shared" ref="G21:J21" si="3">SUM(G19:G20)</f>
        <v>0</v>
      </c>
      <c r="H21" s="154">
        <f t="shared" si="3"/>
        <v>0</v>
      </c>
      <c r="I21" s="154">
        <f t="shared" si="3"/>
        <v>0</v>
      </c>
      <c r="J21" s="154">
        <f t="shared" si="3"/>
        <v>0</v>
      </c>
    </row>
    <row r="22" spans="1:10" ht="18" x14ac:dyDescent="0.25">
      <c r="A22" s="163"/>
      <c r="B22" s="161"/>
      <c r="C22" s="161"/>
      <c r="D22" s="161"/>
      <c r="E22" s="161"/>
      <c r="F22" s="161"/>
      <c r="G22" s="161"/>
      <c r="H22" s="162"/>
    </row>
    <row r="23" spans="1:10" ht="15.75" x14ac:dyDescent="0.25">
      <c r="A23" s="226" t="s">
        <v>230</v>
      </c>
      <c r="B23" s="227"/>
      <c r="C23" s="227"/>
      <c r="D23" s="227"/>
      <c r="E23" s="227"/>
      <c r="F23" s="227"/>
      <c r="G23" s="227"/>
      <c r="H23" s="227"/>
    </row>
    <row r="24" spans="1:10" ht="18" x14ac:dyDescent="0.25">
      <c r="A24" s="163"/>
      <c r="B24" s="161"/>
      <c r="C24" s="161"/>
      <c r="D24" s="161"/>
      <c r="E24" s="161"/>
      <c r="F24" s="161"/>
      <c r="G24" s="161"/>
      <c r="H24" s="162"/>
    </row>
    <row r="25" spans="1:10" ht="25.5" x14ac:dyDescent="0.25">
      <c r="A25" s="148"/>
      <c r="B25" s="149"/>
      <c r="C25" s="149"/>
      <c r="D25" s="150"/>
      <c r="E25" s="151"/>
      <c r="F25" s="152" t="s">
        <v>235</v>
      </c>
      <c r="G25" s="152" t="s">
        <v>234</v>
      </c>
      <c r="H25" s="152" t="s">
        <v>218</v>
      </c>
      <c r="I25" s="152" t="s">
        <v>219</v>
      </c>
      <c r="J25" s="152" t="s">
        <v>220</v>
      </c>
    </row>
    <row r="26" spans="1:10" x14ac:dyDescent="0.25">
      <c r="A26" s="228" t="s">
        <v>231</v>
      </c>
      <c r="B26" s="229"/>
      <c r="C26" s="229"/>
      <c r="D26" s="229"/>
      <c r="E26" s="230"/>
      <c r="F26" s="164">
        <f>'[1] Račun prihoda i rashoda'!E26</f>
        <v>45670</v>
      </c>
      <c r="G26" s="164">
        <f>'[1] Račun prihoda i rashoda'!F26</f>
        <v>118400</v>
      </c>
      <c r="H26" s="165">
        <f>'[1] Račun prihoda i rashoda'!H26</f>
        <v>0</v>
      </c>
      <c r="I26" s="165">
        <f>'[1] Račun prihoda i rashoda'!J26</f>
        <v>0</v>
      </c>
      <c r="J26" s="165">
        <f>'[1] Račun prihoda i rashoda'!L26</f>
        <v>0</v>
      </c>
    </row>
    <row r="27" spans="1:10" ht="30" customHeight="1" x14ac:dyDescent="0.25">
      <c r="A27" s="231" t="s">
        <v>232</v>
      </c>
      <c r="B27" s="232"/>
      <c r="C27" s="232"/>
      <c r="D27" s="232"/>
      <c r="E27" s="233"/>
      <c r="F27" s="166">
        <f>F26</f>
        <v>45670</v>
      </c>
      <c r="G27" s="166">
        <f t="shared" ref="G27:J27" si="4">G26</f>
        <v>118400</v>
      </c>
      <c r="H27" s="167">
        <f t="shared" si="4"/>
        <v>0</v>
      </c>
      <c r="I27" s="167">
        <f t="shared" si="4"/>
        <v>0</v>
      </c>
      <c r="J27" s="167">
        <f t="shared" si="4"/>
        <v>0</v>
      </c>
    </row>
    <row r="30" spans="1:10" x14ac:dyDescent="0.25">
      <c r="A30" s="234" t="s">
        <v>233</v>
      </c>
      <c r="B30" s="235"/>
      <c r="C30" s="235"/>
      <c r="D30" s="235"/>
      <c r="E30" s="235"/>
      <c r="F30" s="159">
        <f>F14+F27</f>
        <v>118496.07000000216</v>
      </c>
      <c r="G30" s="160">
        <f t="shared" ref="G30:J30" si="5">G14+G27</f>
        <v>0</v>
      </c>
      <c r="H30" s="160">
        <f t="shared" si="5"/>
        <v>0</v>
      </c>
      <c r="I30" s="160">
        <f t="shared" si="5"/>
        <v>0</v>
      </c>
      <c r="J30" s="160">
        <f t="shared" si="5"/>
        <v>0</v>
      </c>
    </row>
    <row r="31" spans="1:10" ht="15.75" x14ac:dyDescent="0.25">
      <c r="A31" s="168"/>
      <c r="B31" s="169"/>
      <c r="C31" s="169"/>
      <c r="D31" s="169"/>
      <c r="E31" s="169"/>
      <c r="F31" s="170"/>
      <c r="G31" s="170"/>
      <c r="H31" s="170"/>
    </row>
    <row r="32" spans="1:10" ht="29.25" customHeight="1" x14ac:dyDescent="0.25">
      <c r="A32" s="222"/>
      <c r="B32" s="223"/>
      <c r="C32" s="223"/>
      <c r="D32" s="223"/>
      <c r="E32" s="223"/>
      <c r="F32" s="223"/>
      <c r="G32" s="223"/>
      <c r="H32" s="223"/>
    </row>
    <row r="33" spans="1:8" ht="12" customHeight="1" x14ac:dyDescent="0.25"/>
    <row r="34" spans="1:8" ht="28.5" customHeight="1" x14ac:dyDescent="0.25">
      <c r="A34" s="222"/>
      <c r="B34" s="223"/>
      <c r="C34" s="223"/>
      <c r="D34" s="223"/>
      <c r="E34" s="223"/>
      <c r="F34" s="223"/>
      <c r="G34" s="223"/>
      <c r="H34" s="223"/>
    </row>
    <row r="35" spans="1:8" ht="15.75" customHeight="1" x14ac:dyDescent="0.25"/>
    <row r="36" spans="1:8" ht="29.25" customHeight="1" x14ac:dyDescent="0.25">
      <c r="A36" s="222"/>
      <c r="B36" s="223"/>
      <c r="C36" s="223"/>
      <c r="D36" s="223"/>
      <c r="E36" s="223"/>
      <c r="F36" s="223"/>
      <c r="G36" s="223"/>
      <c r="H36" s="223"/>
    </row>
  </sheetData>
  <mergeCells count="20">
    <mergeCell ref="A20:E20"/>
    <mergeCell ref="A1:H1"/>
    <mergeCell ref="A3:H3"/>
    <mergeCell ref="A5:H5"/>
    <mergeCell ref="A8:E8"/>
    <mergeCell ref="A9:E9"/>
    <mergeCell ref="A10:E10"/>
    <mergeCell ref="A12:E12"/>
    <mergeCell ref="A13:E13"/>
    <mergeCell ref="A14:E14"/>
    <mergeCell ref="A16:H16"/>
    <mergeCell ref="A19:E19"/>
    <mergeCell ref="A34:H34"/>
    <mergeCell ref="A36:H36"/>
    <mergeCell ref="A21:E21"/>
    <mergeCell ref="A23:H23"/>
    <mergeCell ref="A26:E26"/>
    <mergeCell ref="A27:E27"/>
    <mergeCell ref="A30:E30"/>
    <mergeCell ref="A32:H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G34" sqref="G3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6" width="14.7109375" customWidth="1"/>
    <col min="7" max="7" width="14.5703125" customWidth="1"/>
    <col min="8" max="8" width="14.7109375" customWidth="1"/>
    <col min="9" max="9" width="14.85546875" customWidth="1"/>
  </cols>
  <sheetData>
    <row r="1" spans="1:9" ht="42" customHeight="1" x14ac:dyDescent="0.25">
      <c r="A1" s="226" t="s">
        <v>215</v>
      </c>
      <c r="B1" s="226"/>
      <c r="C1" s="226"/>
      <c r="D1" s="226"/>
      <c r="E1" s="226"/>
      <c r="F1" s="226"/>
      <c r="G1" s="226"/>
      <c r="H1" s="226"/>
      <c r="I1" s="226"/>
    </row>
    <row r="2" spans="1:9" ht="18" customHeight="1" x14ac:dyDescent="0.25">
      <c r="A2" s="142"/>
      <c r="B2" s="142"/>
      <c r="C2" s="142"/>
      <c r="D2" s="142"/>
      <c r="E2" s="142"/>
      <c r="F2" s="142"/>
      <c r="G2" s="142"/>
    </row>
    <row r="3" spans="1:9" ht="15.75" customHeight="1" x14ac:dyDescent="0.25">
      <c r="A3" s="226" t="s">
        <v>216</v>
      </c>
      <c r="B3" s="226"/>
      <c r="C3" s="226"/>
      <c r="D3" s="226"/>
      <c r="E3" s="226"/>
      <c r="F3" s="226"/>
      <c r="G3" s="226"/>
      <c r="H3" s="226"/>
      <c r="I3" s="226"/>
    </row>
    <row r="4" spans="1:9" ht="18" x14ac:dyDescent="0.25">
      <c r="A4" s="142"/>
      <c r="B4" s="142"/>
      <c r="C4" s="142"/>
      <c r="D4" s="142"/>
      <c r="E4" s="142"/>
      <c r="F4" s="142"/>
      <c r="G4" s="143"/>
    </row>
    <row r="5" spans="1:9" ht="18" customHeight="1" x14ac:dyDescent="0.25">
      <c r="A5" s="226" t="s">
        <v>244</v>
      </c>
      <c r="B5" s="226"/>
      <c r="C5" s="226"/>
      <c r="D5" s="226"/>
      <c r="E5" s="226"/>
      <c r="F5" s="226"/>
      <c r="G5" s="226"/>
      <c r="H5" s="226"/>
      <c r="I5" s="226"/>
    </row>
    <row r="6" spans="1:9" ht="18" x14ac:dyDescent="0.25">
      <c r="A6" s="142"/>
      <c r="B6" s="142"/>
      <c r="C6" s="142"/>
      <c r="D6" s="142"/>
      <c r="E6" s="142"/>
      <c r="F6" s="142"/>
      <c r="G6" s="143"/>
    </row>
    <row r="7" spans="1:9" ht="15.75" customHeight="1" x14ac:dyDescent="0.25">
      <c r="A7" s="226" t="s">
        <v>221</v>
      </c>
      <c r="B7" s="226"/>
      <c r="C7" s="226"/>
      <c r="D7" s="226"/>
      <c r="E7" s="226"/>
      <c r="F7" s="226"/>
      <c r="G7" s="226"/>
      <c r="H7" s="226"/>
      <c r="I7" s="226"/>
    </row>
    <row r="8" spans="1:9" ht="18" x14ac:dyDescent="0.25">
      <c r="A8" s="142"/>
      <c r="B8" s="142"/>
      <c r="C8" s="142"/>
      <c r="D8" s="142"/>
      <c r="E8" s="142"/>
      <c r="F8" s="142"/>
      <c r="G8" s="143"/>
    </row>
    <row r="9" spans="1:9" ht="38.25" x14ac:dyDescent="0.25">
      <c r="A9" s="171" t="s">
        <v>236</v>
      </c>
      <c r="B9" s="172" t="s">
        <v>237</v>
      </c>
      <c r="C9" s="172" t="s">
        <v>238</v>
      </c>
      <c r="D9" s="172" t="s">
        <v>239</v>
      </c>
      <c r="E9" s="152" t="s">
        <v>246</v>
      </c>
      <c r="F9" s="152" t="s">
        <v>234</v>
      </c>
      <c r="G9" s="152" t="s">
        <v>218</v>
      </c>
      <c r="H9" s="152" t="s">
        <v>219</v>
      </c>
      <c r="I9" s="152" t="s">
        <v>220</v>
      </c>
    </row>
    <row r="10" spans="1:9" ht="15.75" customHeight="1" x14ac:dyDescent="0.25">
      <c r="A10" s="173">
        <v>6</v>
      </c>
      <c r="B10" s="173"/>
      <c r="C10" s="173"/>
      <c r="D10" s="173" t="s">
        <v>161</v>
      </c>
      <c r="E10" s="174">
        <v>13344303.120000001</v>
      </c>
      <c r="F10" s="174">
        <v>14035400</v>
      </c>
      <c r="G10" s="175">
        <f>G11+G14+G16+G20+G18</f>
        <v>1810103</v>
      </c>
      <c r="H10" s="175">
        <f t="shared" ref="H10:I10" si="0">H11+H14+H16+H20+H18</f>
        <v>1812825</v>
      </c>
      <c r="I10" s="175">
        <f t="shared" si="0"/>
        <v>1812825</v>
      </c>
    </row>
    <row r="11" spans="1:9" ht="38.25" customHeight="1" x14ac:dyDescent="0.25">
      <c r="A11" s="176"/>
      <c r="B11" s="176">
        <v>63</v>
      </c>
      <c r="C11" s="176"/>
      <c r="D11" s="176" t="s">
        <v>240</v>
      </c>
      <c r="E11" s="177">
        <v>10471891.870000001</v>
      </c>
      <c r="F11" s="177">
        <v>10521500</v>
      </c>
      <c r="G11" s="178">
        <f>SUM(G12:G13)</f>
        <v>1392329</v>
      </c>
      <c r="H11" s="178">
        <f t="shared" ref="H11:I11" si="1">SUM(H12:H13)</f>
        <v>1392329</v>
      </c>
      <c r="I11" s="178">
        <f t="shared" si="1"/>
        <v>1392329</v>
      </c>
    </row>
    <row r="12" spans="1:9" ht="38.25" x14ac:dyDescent="0.25">
      <c r="A12" s="179"/>
      <c r="B12" s="179"/>
      <c r="C12" s="180">
        <v>49</v>
      </c>
      <c r="D12" s="181" t="s">
        <v>241</v>
      </c>
      <c r="E12" s="182">
        <v>9919668.3800000008</v>
      </c>
      <c r="F12" s="182">
        <v>10206500</v>
      </c>
      <c r="G12" s="183">
        <f>'POSEBNI DIO - prihodi'!D18</f>
        <v>1350521</v>
      </c>
      <c r="H12" s="183">
        <f>'POSEBNI DIO - prihodi'!E18</f>
        <v>1350521</v>
      </c>
      <c r="I12" s="183">
        <f>'POSEBNI DIO - prihodi'!F18</f>
        <v>1350521</v>
      </c>
    </row>
    <row r="13" spans="1:9" ht="25.5" x14ac:dyDescent="0.25">
      <c r="A13" s="179"/>
      <c r="B13" s="179"/>
      <c r="C13" s="180">
        <v>55</v>
      </c>
      <c r="D13" s="181" t="s">
        <v>118</v>
      </c>
      <c r="E13" s="182">
        <v>552223.49</v>
      </c>
      <c r="F13" s="182">
        <v>315000</v>
      </c>
      <c r="G13" s="183">
        <f>'POSEBNI DIO - prihodi'!D32+'POSEBNI DIO - prihodi'!D61</f>
        <v>41808</v>
      </c>
      <c r="H13" s="183">
        <f>'POSEBNI DIO - prihodi'!E32+'POSEBNI DIO - prihodi'!E61</f>
        <v>41808</v>
      </c>
      <c r="I13" s="183">
        <f>'POSEBNI DIO - prihodi'!F32+'POSEBNI DIO - prihodi'!F61</f>
        <v>41808</v>
      </c>
    </row>
    <row r="14" spans="1:9" ht="38.25" customHeight="1" x14ac:dyDescent="0.25">
      <c r="A14" s="176"/>
      <c r="B14" s="176">
        <v>64</v>
      </c>
      <c r="C14" s="176"/>
      <c r="D14" s="176" t="s">
        <v>176</v>
      </c>
      <c r="E14" s="177">
        <v>4.43</v>
      </c>
      <c r="F14" s="177">
        <v>0</v>
      </c>
      <c r="G14" s="178">
        <f>SUM(G15)</f>
        <v>0</v>
      </c>
      <c r="H14" s="178">
        <f t="shared" ref="H14:I14" si="2">SUM(H15)</f>
        <v>0</v>
      </c>
      <c r="I14" s="178">
        <f t="shared" si="2"/>
        <v>0</v>
      </c>
    </row>
    <row r="15" spans="1:9" ht="25.5" x14ac:dyDescent="0.25">
      <c r="A15" s="179"/>
      <c r="B15" s="179"/>
      <c r="C15" s="180">
        <v>55</v>
      </c>
      <c r="D15" s="181" t="s">
        <v>118</v>
      </c>
      <c r="E15" s="182">
        <v>4.43</v>
      </c>
      <c r="F15" s="182">
        <v>0</v>
      </c>
      <c r="G15" s="183">
        <f>'POSEBNI DIO - prihodi'!D33</f>
        <v>0</v>
      </c>
      <c r="H15" s="183">
        <f>'POSEBNI DIO - prihodi'!E33</f>
        <v>0</v>
      </c>
      <c r="I15" s="183">
        <f>'POSEBNI DIO - prihodi'!F33</f>
        <v>0</v>
      </c>
    </row>
    <row r="16" spans="1:9" ht="25.5" customHeight="1" x14ac:dyDescent="0.25">
      <c r="A16" s="176"/>
      <c r="B16" s="176">
        <v>65</v>
      </c>
      <c r="C16" s="176"/>
      <c r="D16" s="176" t="s">
        <v>177</v>
      </c>
      <c r="E16" s="177">
        <v>215328.65</v>
      </c>
      <c r="F16" s="177">
        <v>308700</v>
      </c>
      <c r="G16" s="178">
        <f>SUM(G17)</f>
        <v>40971</v>
      </c>
      <c r="H16" s="178">
        <f t="shared" ref="H16:I16" si="3">SUM(H17)</f>
        <v>40971</v>
      </c>
      <c r="I16" s="178">
        <f t="shared" si="3"/>
        <v>40971</v>
      </c>
    </row>
    <row r="17" spans="1:9" ht="25.5" x14ac:dyDescent="0.25">
      <c r="A17" s="179"/>
      <c r="B17" s="179"/>
      <c r="C17" s="180">
        <v>55</v>
      </c>
      <c r="D17" s="181" t="s">
        <v>118</v>
      </c>
      <c r="E17" s="182">
        <v>215328.65</v>
      </c>
      <c r="F17" s="182">
        <v>308700</v>
      </c>
      <c r="G17" s="183">
        <f>'POSEBNI DIO - prihodi'!D34</f>
        <v>40971</v>
      </c>
      <c r="H17" s="183">
        <f>'POSEBNI DIO - prihodi'!E34</f>
        <v>40971</v>
      </c>
      <c r="I17" s="183">
        <f>'POSEBNI DIO - prihodi'!F34</f>
        <v>40971</v>
      </c>
    </row>
    <row r="18" spans="1:9" ht="51" x14ac:dyDescent="0.25">
      <c r="A18" s="176"/>
      <c r="B18" s="176">
        <v>66</v>
      </c>
      <c r="C18" s="176"/>
      <c r="D18" s="176" t="s">
        <v>170</v>
      </c>
      <c r="E18" s="177">
        <v>16800</v>
      </c>
      <c r="F18" s="177">
        <v>20000</v>
      </c>
      <c r="G18" s="178">
        <f>SUM(G19)</f>
        <v>2655</v>
      </c>
      <c r="H18" s="178">
        <f t="shared" ref="H18:I18" si="4">SUM(H19)</f>
        <v>2655</v>
      </c>
      <c r="I18" s="178">
        <f t="shared" si="4"/>
        <v>2655</v>
      </c>
    </row>
    <row r="19" spans="1:9" ht="25.5" x14ac:dyDescent="0.25">
      <c r="A19" s="179"/>
      <c r="B19" s="179"/>
      <c r="C19" s="180">
        <v>25</v>
      </c>
      <c r="D19" s="181" t="s">
        <v>104</v>
      </c>
      <c r="E19" s="182">
        <v>16800</v>
      </c>
      <c r="F19" s="182">
        <v>20000</v>
      </c>
      <c r="G19" s="183">
        <f>'POSEBNI DIO - prihodi'!D78+'POSEBNI DIO - prihodi'!D26</f>
        <v>2655</v>
      </c>
      <c r="H19" s="183">
        <f>'POSEBNI DIO - prihodi'!E78+'POSEBNI DIO - prihodi'!E26</f>
        <v>2655</v>
      </c>
      <c r="I19" s="183">
        <f>'POSEBNI DIO - prihodi'!F78+'POSEBNI DIO - prihodi'!F26</f>
        <v>2655</v>
      </c>
    </row>
    <row r="20" spans="1:9" ht="36" customHeight="1" x14ac:dyDescent="0.25">
      <c r="A20" s="176"/>
      <c r="B20" s="176">
        <v>67</v>
      </c>
      <c r="C20" s="176"/>
      <c r="D20" s="176" t="s">
        <v>242</v>
      </c>
      <c r="E20" s="177">
        <v>2640278.17</v>
      </c>
      <c r="F20" s="177">
        <v>3185200</v>
      </c>
      <c r="G20" s="178">
        <f>SUM(G21:G25)</f>
        <v>374148</v>
      </c>
      <c r="H20" s="178">
        <f t="shared" ref="H20:I20" si="5">SUM(H21:H25)</f>
        <v>376870</v>
      </c>
      <c r="I20" s="178">
        <f t="shared" si="5"/>
        <v>376870</v>
      </c>
    </row>
    <row r="21" spans="1:9" x14ac:dyDescent="0.25">
      <c r="A21" s="179"/>
      <c r="B21" s="179"/>
      <c r="C21" s="180">
        <v>11</v>
      </c>
      <c r="D21" s="180" t="s">
        <v>100</v>
      </c>
      <c r="E21" s="182">
        <v>1177980.4299999997</v>
      </c>
      <c r="F21" s="182">
        <v>1503600</v>
      </c>
      <c r="G21" s="183">
        <f>'POSEBNI DIO - prihodi'!D23+'POSEBNI DIO - prihodi'!D38+'POSEBNI DIO - prihodi'!D42+'POSEBNI DIO - prihodi'!D46+'POSEBNI DIO - prihodi'!D50+'POSEBNI DIO - prihodi'!D57+'POSEBNI DIO - prihodi'!D81</f>
        <v>144005</v>
      </c>
      <c r="H21" s="183">
        <f>'POSEBNI DIO - prihodi'!E23+'POSEBNI DIO - prihodi'!E38+'POSEBNI DIO - prihodi'!E42+'POSEBNI DIO - prihodi'!E46+'POSEBNI DIO - prihodi'!E50+'POSEBNI DIO - prihodi'!E57+'POSEBNI DIO - prihodi'!E81</f>
        <v>146727</v>
      </c>
      <c r="I21" s="183">
        <f>'POSEBNI DIO - prihodi'!F23+'POSEBNI DIO - prihodi'!F38+'POSEBNI DIO - prihodi'!F42+'POSEBNI DIO - prihodi'!F46+'POSEBNI DIO - prihodi'!F50+'POSEBNI DIO - prihodi'!F57+'POSEBNI DIO - prihodi'!F81</f>
        <v>146727</v>
      </c>
    </row>
    <row r="22" spans="1:9" ht="25.5" x14ac:dyDescent="0.25">
      <c r="A22" s="179"/>
      <c r="B22" s="179"/>
      <c r="C22" s="180">
        <v>31</v>
      </c>
      <c r="D22" s="181" t="s">
        <v>12</v>
      </c>
      <c r="E22" s="182">
        <v>1261267.5</v>
      </c>
      <c r="F22" s="182">
        <v>1286000</v>
      </c>
      <c r="G22" s="183">
        <f>'POSEBNI DIO - prihodi'!D10+'POSEBNI DIO - prihodi'!D14+'POSEBNI DIO - prihodi'!D73</f>
        <v>172409</v>
      </c>
      <c r="H22" s="183">
        <f>'POSEBNI DIO - prihodi'!E10+'POSEBNI DIO - prihodi'!E14+'POSEBNI DIO - prihodi'!E73</f>
        <v>172409</v>
      </c>
      <c r="I22" s="183">
        <f>'POSEBNI DIO - prihodi'!F10+'POSEBNI DIO - prihodi'!F14+'POSEBNI DIO - prihodi'!F73</f>
        <v>172409</v>
      </c>
    </row>
    <row r="23" spans="1:9" ht="15.75" customHeight="1" x14ac:dyDescent="0.25">
      <c r="A23" s="179"/>
      <c r="B23" s="179"/>
      <c r="C23" s="180">
        <v>42</v>
      </c>
      <c r="D23" s="181" t="s">
        <v>148</v>
      </c>
      <c r="E23" s="182">
        <v>3688.31</v>
      </c>
      <c r="F23" s="182">
        <v>0</v>
      </c>
      <c r="G23" s="183">
        <f>'POSEBNI DIO - prihodi'!D65</f>
        <v>0</v>
      </c>
      <c r="H23" s="183">
        <f>'POSEBNI DIO - prihodi'!E65</f>
        <v>0</v>
      </c>
      <c r="I23" s="183">
        <f>'POSEBNI DIO - prihodi'!F65</f>
        <v>0</v>
      </c>
    </row>
    <row r="24" spans="1:9" ht="15.75" customHeight="1" x14ac:dyDescent="0.25">
      <c r="A24" s="179"/>
      <c r="B24" s="179"/>
      <c r="C24" s="180">
        <v>44</v>
      </c>
      <c r="D24" s="180" t="s">
        <v>243</v>
      </c>
      <c r="E24" s="182">
        <v>197341.93</v>
      </c>
      <c r="F24" s="182">
        <v>323600</v>
      </c>
      <c r="G24" s="183">
        <f>'POSEBNI DIO - prihodi'!D53+'POSEBNI DIO - prihodi'!D68</f>
        <v>48178</v>
      </c>
      <c r="H24" s="183">
        <f>'POSEBNI DIO - prihodi'!E53+'POSEBNI DIO - prihodi'!E68</f>
        <v>48178</v>
      </c>
      <c r="I24" s="183">
        <f>'POSEBNI DIO - prihodi'!F53+'POSEBNI DIO - prihodi'!F68</f>
        <v>48178</v>
      </c>
    </row>
    <row r="25" spans="1:9" ht="25.5" x14ac:dyDescent="0.25">
      <c r="A25" s="179"/>
      <c r="B25" s="179"/>
      <c r="C25" s="180">
        <v>55</v>
      </c>
      <c r="D25" s="181" t="s">
        <v>118</v>
      </c>
      <c r="E25" s="182">
        <v>0</v>
      </c>
      <c r="F25" s="182">
        <v>72000</v>
      </c>
      <c r="G25" s="183">
        <f>'POSEBNI DIO - prihodi'!D84</f>
        <v>9556</v>
      </c>
      <c r="H25" s="183">
        <f>'POSEBNI DIO - prihodi'!E84</f>
        <v>9556</v>
      </c>
      <c r="I25" s="183">
        <f>'POSEBNI DIO - prihodi'!F84</f>
        <v>9556</v>
      </c>
    </row>
    <row r="26" spans="1:9" x14ac:dyDescent="0.25">
      <c r="A26" s="173">
        <v>9</v>
      </c>
      <c r="B26" s="173"/>
      <c r="C26" s="173"/>
      <c r="D26" s="173" t="s">
        <v>172</v>
      </c>
      <c r="E26" s="174">
        <v>45670</v>
      </c>
      <c r="F26" s="174">
        <v>118400</v>
      </c>
      <c r="G26" s="175">
        <f>SUM(G27)</f>
        <v>0</v>
      </c>
      <c r="H26" s="175">
        <f t="shared" ref="H26:I27" si="6">SUM(H27)</f>
        <v>0</v>
      </c>
      <c r="I26" s="175">
        <f t="shared" si="6"/>
        <v>0</v>
      </c>
    </row>
    <row r="27" spans="1:9" x14ac:dyDescent="0.25">
      <c r="A27" s="176"/>
      <c r="B27" s="176">
        <v>92</v>
      </c>
      <c r="C27" s="176"/>
      <c r="D27" s="176" t="s">
        <v>173</v>
      </c>
      <c r="E27" s="177">
        <v>45670</v>
      </c>
      <c r="F27" s="177">
        <v>118400</v>
      </c>
      <c r="G27" s="178">
        <f>SUM(G28)</f>
        <v>0</v>
      </c>
      <c r="H27" s="178">
        <f t="shared" si="6"/>
        <v>0</v>
      </c>
      <c r="I27" s="178">
        <f t="shared" si="6"/>
        <v>0</v>
      </c>
    </row>
    <row r="28" spans="1:9" ht="25.5" x14ac:dyDescent="0.25">
      <c r="A28" s="179"/>
      <c r="B28" s="179"/>
      <c r="C28" s="180">
        <v>29</v>
      </c>
      <c r="D28" s="181" t="s">
        <v>114</v>
      </c>
      <c r="E28" s="182">
        <v>45670</v>
      </c>
      <c r="F28" s="182">
        <v>118400</v>
      </c>
      <c r="G28" s="183">
        <f>'POSEBNI DIO - prihodi'!D29</f>
        <v>0</v>
      </c>
      <c r="H28" s="183">
        <f>'POSEBNI DIO - prihodi'!E29</f>
        <v>0</v>
      </c>
      <c r="I28" s="183">
        <f>'POSEBNI DIO - prihodi'!F29</f>
        <v>0</v>
      </c>
    </row>
    <row r="31" spans="1:9" ht="15.75" customHeight="1" x14ac:dyDescent="0.25">
      <c r="A31" s="226" t="s">
        <v>245</v>
      </c>
      <c r="B31" s="226"/>
      <c r="C31" s="226"/>
      <c r="D31" s="226"/>
      <c r="E31" s="226"/>
      <c r="F31" s="226"/>
      <c r="G31" s="226"/>
      <c r="H31" s="226"/>
      <c r="I31" s="226"/>
    </row>
    <row r="33" spans="1:9" ht="38.25" x14ac:dyDescent="0.25">
      <c r="A33" s="171" t="s">
        <v>236</v>
      </c>
      <c r="B33" s="172" t="s">
        <v>237</v>
      </c>
      <c r="C33" s="172" t="s">
        <v>238</v>
      </c>
      <c r="D33" s="172" t="s">
        <v>239</v>
      </c>
      <c r="E33" s="152" t="s">
        <v>246</v>
      </c>
      <c r="F33" s="152" t="s">
        <v>234</v>
      </c>
      <c r="G33" s="152" t="s">
        <v>218</v>
      </c>
      <c r="H33" s="152" t="s">
        <v>219</v>
      </c>
      <c r="I33" s="152" t="s">
        <v>220</v>
      </c>
    </row>
    <row r="34" spans="1:9" x14ac:dyDescent="0.25">
      <c r="A34" s="173">
        <v>3</v>
      </c>
      <c r="B34" s="173"/>
      <c r="C34" s="173"/>
      <c r="D34" s="173" t="s">
        <v>10</v>
      </c>
      <c r="E34" s="174">
        <v>12724643.859999999</v>
      </c>
      <c r="F34" s="174">
        <v>13597800</v>
      </c>
      <c r="G34" s="175">
        <f>G35+G41+G50+G55</f>
        <v>1730601</v>
      </c>
      <c r="H34" s="175">
        <f t="shared" ref="H34:I34" si="7">H35+H41+H50+H55</f>
        <v>1733323</v>
      </c>
      <c r="I34" s="175">
        <f t="shared" si="7"/>
        <v>1733323</v>
      </c>
    </row>
    <row r="35" spans="1:9" x14ac:dyDescent="0.25">
      <c r="A35" s="176"/>
      <c r="B35" s="176">
        <v>31</v>
      </c>
      <c r="C35" s="176"/>
      <c r="D35" s="176" t="s">
        <v>73</v>
      </c>
      <c r="E35" s="177">
        <v>10610939.15</v>
      </c>
      <c r="F35" s="177">
        <v>11037700</v>
      </c>
      <c r="G35" s="178">
        <f>SUM(G36:G40)</f>
        <v>1484929</v>
      </c>
      <c r="H35" s="178">
        <f t="shared" ref="H35:I35" si="8">SUM(H36:H40)</f>
        <v>1487651</v>
      </c>
      <c r="I35" s="178">
        <f t="shared" si="8"/>
        <v>1487651</v>
      </c>
    </row>
    <row r="36" spans="1:9" x14ac:dyDescent="0.25">
      <c r="A36" s="179"/>
      <c r="B36" s="179"/>
      <c r="C36" s="180">
        <v>11</v>
      </c>
      <c r="D36" s="180" t="s">
        <v>100</v>
      </c>
      <c r="E36" s="182">
        <v>807051.94</v>
      </c>
      <c r="F36" s="182">
        <v>939400</v>
      </c>
      <c r="G36" s="183">
        <f>'POSEBNI DIO - rashodi'!D47+'POSEBNI DIO - rashodi'!D60+'POSEBNI DIO - rashodi'!D64</f>
        <v>142146</v>
      </c>
      <c r="H36" s="183">
        <f>'POSEBNI DIO - rashodi'!E47+'POSEBNI DIO - rashodi'!E60+'POSEBNI DIO - rashodi'!E64</f>
        <v>144868</v>
      </c>
      <c r="I36" s="183">
        <f>'POSEBNI DIO - rashodi'!F47+'POSEBNI DIO - rashodi'!F60+'POSEBNI DIO - rashodi'!F64</f>
        <v>144868</v>
      </c>
    </row>
    <row r="37" spans="1:9" ht="25.5" x14ac:dyDescent="0.25">
      <c r="A37" s="179"/>
      <c r="B37" s="179"/>
      <c r="C37" s="180">
        <v>29</v>
      </c>
      <c r="D37" s="181" t="s">
        <v>114</v>
      </c>
      <c r="E37" s="182">
        <v>0</v>
      </c>
      <c r="F37" s="182">
        <v>100</v>
      </c>
      <c r="G37" s="183">
        <f>'POSEBNI DIO - rashodi'!D34</f>
        <v>0</v>
      </c>
      <c r="H37" s="183">
        <f>'POSEBNI DIO - rashodi'!E34</f>
        <v>0</v>
      </c>
      <c r="I37" s="183">
        <f>'POSEBNI DIO - rashodi'!F34</f>
        <v>0</v>
      </c>
    </row>
    <row r="38" spans="1:9" x14ac:dyDescent="0.25">
      <c r="A38" s="179"/>
      <c r="B38" s="179"/>
      <c r="C38" s="180">
        <v>44</v>
      </c>
      <c r="D38" s="180" t="s">
        <v>243</v>
      </c>
      <c r="E38" s="182">
        <v>164443.30000000002</v>
      </c>
      <c r="F38" s="182">
        <v>276700</v>
      </c>
      <c r="G38" s="183">
        <f>'POSEBNI DIO - rashodi'!D68</f>
        <v>42033</v>
      </c>
      <c r="H38" s="183">
        <f>'POSEBNI DIO - rashodi'!E68</f>
        <v>42033</v>
      </c>
      <c r="I38" s="183">
        <f>'POSEBNI DIO - rashodi'!F68</f>
        <v>42033</v>
      </c>
    </row>
    <row r="39" spans="1:9" ht="38.25" x14ac:dyDescent="0.25">
      <c r="A39" s="179"/>
      <c r="B39" s="179"/>
      <c r="C39" s="180">
        <v>49</v>
      </c>
      <c r="D39" s="181" t="s">
        <v>241</v>
      </c>
      <c r="E39" s="182">
        <v>9609443.9100000001</v>
      </c>
      <c r="F39" s="182">
        <v>9821500</v>
      </c>
      <c r="G39" s="183">
        <f>'POSEBNI DIO - rashodi'!D19</f>
        <v>1300750</v>
      </c>
      <c r="H39" s="183">
        <f>'POSEBNI DIO - rashodi'!E19</f>
        <v>1300750</v>
      </c>
      <c r="I39" s="183">
        <f>'POSEBNI DIO - rashodi'!F19</f>
        <v>1300750</v>
      </c>
    </row>
    <row r="40" spans="1:9" ht="25.5" x14ac:dyDescent="0.25">
      <c r="A40" s="179"/>
      <c r="B40" s="179"/>
      <c r="C40" s="180">
        <v>55</v>
      </c>
      <c r="D40" s="181" t="s">
        <v>118</v>
      </c>
      <c r="E40" s="182">
        <v>30000</v>
      </c>
      <c r="F40" s="182">
        <v>0</v>
      </c>
      <c r="G40" s="183">
        <f>'POSEBNI DIO - rashodi'!D38</f>
        <v>0</v>
      </c>
      <c r="H40" s="183">
        <f>'POSEBNI DIO - rashodi'!E38</f>
        <v>0</v>
      </c>
      <c r="I40" s="183">
        <f>'POSEBNI DIO - rashodi'!F38</f>
        <v>0</v>
      </c>
    </row>
    <row r="41" spans="1:9" x14ac:dyDescent="0.25">
      <c r="A41" s="184"/>
      <c r="B41" s="185">
        <v>32</v>
      </c>
      <c r="C41" s="186"/>
      <c r="D41" s="185" t="s">
        <v>11</v>
      </c>
      <c r="E41" s="177">
        <v>2043145.12</v>
      </c>
      <c r="F41" s="177">
        <v>2518500</v>
      </c>
      <c r="G41" s="178">
        <f>SUM(G42:G49)</f>
        <v>240230</v>
      </c>
      <c r="H41" s="178">
        <f t="shared" ref="H41:I41" si="9">SUM(H42:H49)</f>
        <v>240230</v>
      </c>
      <c r="I41" s="178">
        <f t="shared" si="9"/>
        <v>240230</v>
      </c>
    </row>
    <row r="42" spans="1:9" x14ac:dyDescent="0.25">
      <c r="A42" s="179"/>
      <c r="B42" s="179"/>
      <c r="C42" s="180">
        <v>11</v>
      </c>
      <c r="D42" s="180" t="s">
        <v>100</v>
      </c>
      <c r="E42" s="182">
        <v>367007.25</v>
      </c>
      <c r="F42" s="182">
        <v>564200</v>
      </c>
      <c r="G42" s="183">
        <f>'POSEBNI DIO - rashodi'!D26+'POSEBNI DIO - rashodi'!D48+'POSEBNI DIO - rashodi'!D56+'POSEBNI DIO - rashodi'!D65+'POSEBNI DIO - rashodi'!D73</f>
        <v>1859</v>
      </c>
      <c r="H42" s="183">
        <f>'POSEBNI DIO - rashodi'!E26+'POSEBNI DIO - rashodi'!E48+'POSEBNI DIO - rashodi'!E56+'POSEBNI DIO - rashodi'!E65+'POSEBNI DIO - rashodi'!E73</f>
        <v>1859</v>
      </c>
      <c r="I42" s="183">
        <f>'POSEBNI DIO - rashodi'!F26+'POSEBNI DIO - rashodi'!F48+'POSEBNI DIO - rashodi'!F56+'POSEBNI DIO - rashodi'!F65+'POSEBNI DIO - rashodi'!F73</f>
        <v>1859</v>
      </c>
    </row>
    <row r="43" spans="1:9" ht="25.5" x14ac:dyDescent="0.25">
      <c r="A43" s="179"/>
      <c r="B43" s="179"/>
      <c r="C43" s="180">
        <v>25</v>
      </c>
      <c r="D43" s="181" t="s">
        <v>104</v>
      </c>
      <c r="E43" s="182">
        <v>0</v>
      </c>
      <c r="F43" s="182">
        <v>8000</v>
      </c>
      <c r="G43" s="183">
        <f>'POSEBNI DIO - rashodi'!D29</f>
        <v>1062</v>
      </c>
      <c r="H43" s="183">
        <f>'POSEBNI DIO - rashodi'!E29</f>
        <v>1062</v>
      </c>
      <c r="I43" s="183">
        <f>'POSEBNI DIO - rashodi'!F29</f>
        <v>1062</v>
      </c>
    </row>
    <row r="44" spans="1:9" ht="25.5" x14ac:dyDescent="0.25">
      <c r="A44" s="179"/>
      <c r="B44" s="179"/>
      <c r="C44" s="180">
        <v>29</v>
      </c>
      <c r="D44" s="181" t="s">
        <v>114</v>
      </c>
      <c r="E44" s="182">
        <v>45670</v>
      </c>
      <c r="F44" s="182">
        <v>118300</v>
      </c>
      <c r="G44" s="183">
        <f>'POSEBNI DIO - rashodi'!D35</f>
        <v>0</v>
      </c>
      <c r="H44" s="183">
        <f>'POSEBNI DIO - rashodi'!E35</f>
        <v>0</v>
      </c>
      <c r="I44" s="183">
        <f>'POSEBNI DIO - rashodi'!F35</f>
        <v>0</v>
      </c>
    </row>
    <row r="45" spans="1:9" ht="25.5" x14ac:dyDescent="0.25">
      <c r="A45" s="179"/>
      <c r="B45" s="179"/>
      <c r="C45" s="180">
        <v>31</v>
      </c>
      <c r="D45" s="181" t="s">
        <v>12</v>
      </c>
      <c r="E45" s="182">
        <v>1068458.69</v>
      </c>
      <c r="F45" s="182">
        <v>1121000</v>
      </c>
      <c r="G45" s="183">
        <f>'POSEBNI DIO - rashodi'!D10+'POSEBNI DIO - rashodi'!D15</f>
        <v>144802</v>
      </c>
      <c r="H45" s="183">
        <f>'POSEBNI DIO - rashodi'!E10+'POSEBNI DIO - rashodi'!E15</f>
        <v>144802</v>
      </c>
      <c r="I45" s="183">
        <f>'POSEBNI DIO - rashodi'!F10+'POSEBNI DIO - rashodi'!F15</f>
        <v>144802</v>
      </c>
    </row>
    <row r="46" spans="1:9" x14ac:dyDescent="0.25">
      <c r="A46" s="179"/>
      <c r="B46" s="179"/>
      <c r="C46" s="180">
        <v>42</v>
      </c>
      <c r="D46" s="181" t="s">
        <v>148</v>
      </c>
      <c r="E46" s="182">
        <v>3688.31</v>
      </c>
      <c r="F46" s="182">
        <v>0</v>
      </c>
      <c r="G46" s="183">
        <f>'POSEBNI DIO - rashodi'!D81</f>
        <v>0</v>
      </c>
      <c r="H46" s="183">
        <f>'POSEBNI DIO - rashodi'!E81</f>
        <v>0</v>
      </c>
      <c r="I46" s="183">
        <f>'POSEBNI DIO - rashodi'!F81</f>
        <v>0</v>
      </c>
    </row>
    <row r="47" spans="1:9" x14ac:dyDescent="0.25">
      <c r="A47" s="179"/>
      <c r="B47" s="179"/>
      <c r="C47" s="180">
        <v>44</v>
      </c>
      <c r="D47" s="180" t="s">
        <v>243</v>
      </c>
      <c r="E47" s="182">
        <v>5695.3</v>
      </c>
      <c r="F47" s="182">
        <v>13300</v>
      </c>
      <c r="G47" s="183">
        <f>'POSEBNI DIO - rashodi'!D69</f>
        <v>1765</v>
      </c>
      <c r="H47" s="183">
        <f>'POSEBNI DIO - rashodi'!E69</f>
        <v>1765</v>
      </c>
      <c r="I47" s="183">
        <f>'POSEBNI DIO - rashodi'!F69</f>
        <v>1765</v>
      </c>
    </row>
    <row r="48" spans="1:9" ht="38.25" x14ac:dyDescent="0.25">
      <c r="A48" s="179"/>
      <c r="B48" s="179"/>
      <c r="C48" s="180">
        <v>49</v>
      </c>
      <c r="D48" s="181" t="s">
        <v>241</v>
      </c>
      <c r="E48" s="182">
        <v>278955.76</v>
      </c>
      <c r="F48" s="182">
        <v>385000</v>
      </c>
      <c r="G48" s="183">
        <f>'POSEBNI DIO - rashodi'!D20</f>
        <v>49771</v>
      </c>
      <c r="H48" s="183">
        <f>'POSEBNI DIO - rashodi'!E20</f>
        <v>49771</v>
      </c>
      <c r="I48" s="183">
        <f>'POSEBNI DIO - rashodi'!F20</f>
        <v>49771</v>
      </c>
    </row>
    <row r="49" spans="1:9" ht="25.5" x14ac:dyDescent="0.25">
      <c r="A49" s="179"/>
      <c r="B49" s="179"/>
      <c r="C49" s="180">
        <v>55</v>
      </c>
      <c r="D49" s="181" t="s">
        <v>118</v>
      </c>
      <c r="E49" s="182">
        <v>273669.81</v>
      </c>
      <c r="F49" s="182">
        <v>308700</v>
      </c>
      <c r="G49" s="183">
        <f>'POSEBNI DIO - rashodi'!D39+'POSEBNI DIO - rashodi'!D52</f>
        <v>40971</v>
      </c>
      <c r="H49" s="183">
        <f>'POSEBNI DIO - rashodi'!E39+'POSEBNI DIO - rashodi'!E52</f>
        <v>40971</v>
      </c>
      <c r="I49" s="183">
        <f>'POSEBNI DIO - rashodi'!F39+'POSEBNI DIO - rashodi'!F52</f>
        <v>40971</v>
      </c>
    </row>
    <row r="50" spans="1:9" x14ac:dyDescent="0.25">
      <c r="A50" s="184"/>
      <c r="B50" s="185">
        <v>34</v>
      </c>
      <c r="C50" s="185"/>
      <c r="D50" s="187" t="s">
        <v>21</v>
      </c>
      <c r="E50" s="177">
        <v>43356.259999999995</v>
      </c>
      <c r="F50" s="177">
        <v>8000</v>
      </c>
      <c r="G50" s="178">
        <f>SUM(G51:G54)</f>
        <v>1062</v>
      </c>
      <c r="H50" s="178">
        <f t="shared" ref="H50:I50" si="10">SUM(H51:H54)</f>
        <v>1062</v>
      </c>
      <c r="I50" s="178">
        <f t="shared" si="10"/>
        <v>1062</v>
      </c>
    </row>
    <row r="51" spans="1:9" x14ac:dyDescent="0.25">
      <c r="A51" s="179"/>
      <c r="B51" s="179"/>
      <c r="C51" s="180">
        <v>11</v>
      </c>
      <c r="D51" s="180" t="s">
        <v>100</v>
      </c>
      <c r="E51" s="182">
        <v>3921.24</v>
      </c>
      <c r="F51" s="182">
        <v>0</v>
      </c>
      <c r="G51" s="183">
        <f>'POSEBNI DIO - rashodi'!D49</f>
        <v>0</v>
      </c>
      <c r="H51" s="183">
        <f>'POSEBNI DIO - rashodi'!E49</f>
        <v>0</v>
      </c>
      <c r="I51" s="183">
        <f>'POSEBNI DIO - rashodi'!F49</f>
        <v>0</v>
      </c>
    </row>
    <row r="52" spans="1:9" ht="25.5" x14ac:dyDescent="0.25">
      <c r="A52" s="179"/>
      <c r="B52" s="179"/>
      <c r="C52" s="180">
        <v>31</v>
      </c>
      <c r="D52" s="181" t="s">
        <v>12</v>
      </c>
      <c r="E52" s="182">
        <v>8153.81</v>
      </c>
      <c r="F52" s="182">
        <v>8000</v>
      </c>
      <c r="G52" s="183">
        <f>'POSEBNI DIO - rashodi'!D11</f>
        <v>1062</v>
      </c>
      <c r="H52" s="183">
        <f>'POSEBNI DIO - rashodi'!E11</f>
        <v>1062</v>
      </c>
      <c r="I52" s="183">
        <f>'POSEBNI DIO - rashodi'!F11</f>
        <v>1062</v>
      </c>
    </row>
    <row r="53" spans="1:9" ht="38.25" x14ac:dyDescent="0.25">
      <c r="A53" s="179"/>
      <c r="B53" s="179"/>
      <c r="C53" s="180">
        <v>49</v>
      </c>
      <c r="D53" s="181" t="s">
        <v>241</v>
      </c>
      <c r="E53" s="182">
        <v>31268.71</v>
      </c>
      <c r="F53" s="182">
        <v>0</v>
      </c>
      <c r="G53" s="183">
        <f>'POSEBNI DIO - rashodi'!D21</f>
        <v>0</v>
      </c>
      <c r="H53" s="183">
        <f>'POSEBNI DIO - rashodi'!E21</f>
        <v>0</v>
      </c>
      <c r="I53" s="183">
        <f>'POSEBNI DIO - rashodi'!F21</f>
        <v>0</v>
      </c>
    </row>
    <row r="54" spans="1:9" ht="25.5" x14ac:dyDescent="0.25">
      <c r="A54" s="179"/>
      <c r="B54" s="179"/>
      <c r="C54" s="180">
        <v>55</v>
      </c>
      <c r="D54" s="181" t="s">
        <v>118</v>
      </c>
      <c r="E54" s="182">
        <v>12.5</v>
      </c>
      <c r="F54" s="182">
        <v>0</v>
      </c>
      <c r="G54" s="183">
        <f>'POSEBNI DIO - rashodi'!D40</f>
        <v>0</v>
      </c>
      <c r="H54" s="183">
        <f>'POSEBNI DIO - rashodi'!E40</f>
        <v>0</v>
      </c>
      <c r="I54" s="183">
        <f>'POSEBNI DIO - rashodi'!F40</f>
        <v>0</v>
      </c>
    </row>
    <row r="55" spans="1:9" ht="38.25" x14ac:dyDescent="0.25">
      <c r="A55" s="184"/>
      <c r="B55" s="185">
        <v>37</v>
      </c>
      <c r="C55" s="185"/>
      <c r="D55" s="187" t="s">
        <v>133</v>
      </c>
      <c r="E55" s="177">
        <v>27203.33</v>
      </c>
      <c r="F55" s="177">
        <v>33600</v>
      </c>
      <c r="G55" s="178">
        <f>SUM(G56:G57)</f>
        <v>4380</v>
      </c>
      <c r="H55" s="178">
        <f t="shared" ref="H55:I55" si="11">SUM(H56:H57)</f>
        <v>4380</v>
      </c>
      <c r="I55" s="178">
        <f t="shared" si="11"/>
        <v>4380</v>
      </c>
    </row>
    <row r="56" spans="1:9" x14ac:dyDescent="0.25">
      <c r="A56" s="179"/>
      <c r="B56" s="179"/>
      <c r="C56" s="180">
        <v>44</v>
      </c>
      <c r="D56" s="180" t="s">
        <v>243</v>
      </c>
      <c r="E56" s="182">
        <v>27203.33</v>
      </c>
      <c r="F56" s="182">
        <v>33600</v>
      </c>
      <c r="G56" s="183">
        <f>'POSEBNI DIO - rashodi'!D84</f>
        <v>4380</v>
      </c>
      <c r="H56" s="183">
        <f>'POSEBNI DIO - rashodi'!E84</f>
        <v>4380</v>
      </c>
      <c r="I56" s="183">
        <f>'POSEBNI DIO - rashodi'!F84</f>
        <v>4380</v>
      </c>
    </row>
    <row r="57" spans="1:9" ht="25.5" x14ac:dyDescent="0.25">
      <c r="A57" s="179"/>
      <c r="B57" s="179"/>
      <c r="C57" s="180">
        <v>55</v>
      </c>
      <c r="D57" s="181" t="s">
        <v>118</v>
      </c>
      <c r="E57" s="182">
        <v>0</v>
      </c>
      <c r="F57" s="182">
        <v>0</v>
      </c>
      <c r="G57" s="183">
        <f>'POSEBNI DIO - rashodi'!D41</f>
        <v>0</v>
      </c>
      <c r="H57" s="183">
        <f>'POSEBNI DIO - rashodi'!E41</f>
        <v>0</v>
      </c>
      <c r="I57" s="183">
        <f>'POSEBNI DIO - rashodi'!F41</f>
        <v>0</v>
      </c>
    </row>
    <row r="58" spans="1:9" ht="25.5" x14ac:dyDescent="0.25">
      <c r="A58" s="188">
        <v>4</v>
      </c>
      <c r="B58" s="189"/>
      <c r="C58" s="189"/>
      <c r="D58" s="190" t="s">
        <v>108</v>
      </c>
      <c r="E58" s="174">
        <v>546833.18999999994</v>
      </c>
      <c r="F58" s="174">
        <v>556000</v>
      </c>
      <c r="G58" s="175">
        <f>G59</f>
        <v>79502</v>
      </c>
      <c r="H58" s="175">
        <f t="shared" ref="H58:I58" si="12">H59</f>
        <v>79502</v>
      </c>
      <c r="I58" s="175">
        <f t="shared" si="12"/>
        <v>79502</v>
      </c>
    </row>
    <row r="59" spans="1:9" ht="38.25" x14ac:dyDescent="0.25">
      <c r="A59" s="191"/>
      <c r="B59" s="176">
        <v>42</v>
      </c>
      <c r="C59" s="176"/>
      <c r="D59" s="192" t="s">
        <v>109</v>
      </c>
      <c r="E59" s="177">
        <v>546833.18999999994</v>
      </c>
      <c r="F59" s="177">
        <v>556000</v>
      </c>
      <c r="G59" s="178">
        <f>SUM(G60:G62)</f>
        <v>79502</v>
      </c>
      <c r="H59" s="178">
        <f t="shared" ref="H59:I59" si="13">SUM(H60:H62)</f>
        <v>79502</v>
      </c>
      <c r="I59" s="178">
        <f t="shared" si="13"/>
        <v>79502</v>
      </c>
    </row>
    <row r="60" spans="1:9" ht="25.5" x14ac:dyDescent="0.25">
      <c r="A60" s="193"/>
      <c r="B60" s="193"/>
      <c r="C60" s="180">
        <v>25</v>
      </c>
      <c r="D60" s="181" t="s">
        <v>104</v>
      </c>
      <c r="E60" s="182">
        <v>10528.2</v>
      </c>
      <c r="F60" s="182">
        <v>12000</v>
      </c>
      <c r="G60" s="183">
        <f>'POSEBNI DIO - rashodi'!D31+'POSEBNI DIO - rashodi'!D94</f>
        <v>1593</v>
      </c>
      <c r="H60" s="183">
        <f>'POSEBNI DIO - rashodi'!E31+'POSEBNI DIO - rashodi'!E94</f>
        <v>1593</v>
      </c>
      <c r="I60" s="183">
        <f>'POSEBNI DIO - rashodi'!F31+'POSEBNI DIO - rashodi'!F94</f>
        <v>1593</v>
      </c>
    </row>
    <row r="61" spans="1:9" ht="25.5" x14ac:dyDescent="0.25">
      <c r="A61" s="193"/>
      <c r="B61" s="193"/>
      <c r="C61" s="180">
        <v>31</v>
      </c>
      <c r="D61" s="181" t="s">
        <v>12</v>
      </c>
      <c r="E61" s="182">
        <v>184655</v>
      </c>
      <c r="F61" s="182">
        <v>157000</v>
      </c>
      <c r="G61" s="183">
        <f>'POSEBNI DIO - rashodi'!D89</f>
        <v>26545</v>
      </c>
      <c r="H61" s="183">
        <f>'POSEBNI DIO - rashodi'!E89</f>
        <v>26545</v>
      </c>
      <c r="I61" s="183">
        <f>'POSEBNI DIO - rashodi'!F89</f>
        <v>26545</v>
      </c>
    </row>
    <row r="62" spans="1:9" ht="25.5" x14ac:dyDescent="0.25">
      <c r="A62" s="193"/>
      <c r="B62" s="193"/>
      <c r="C62" s="180">
        <v>55</v>
      </c>
      <c r="D62" s="181" t="s">
        <v>118</v>
      </c>
      <c r="E62" s="182">
        <v>351649.99</v>
      </c>
      <c r="F62" s="182">
        <v>387000</v>
      </c>
      <c r="G62" s="183">
        <f>'POSEBNI DIO - rashodi'!D43+'POSEBNI DIO - rashodi'!D77+'POSEBNI DIO - rashodi'!D97</f>
        <v>51364</v>
      </c>
      <c r="H62" s="183">
        <f>'POSEBNI DIO - rashodi'!E43+'POSEBNI DIO - rashodi'!E77+'POSEBNI DIO - rashodi'!E97</f>
        <v>51364</v>
      </c>
      <c r="I62" s="183">
        <f>'POSEBNI DIO - rashodi'!F43+'POSEBNI DIO - rashodi'!F77+'POSEBNI DIO - rashodi'!F97</f>
        <v>51364</v>
      </c>
    </row>
  </sheetData>
  <mergeCells count="5">
    <mergeCell ref="A1:I1"/>
    <mergeCell ref="A3:I3"/>
    <mergeCell ref="A5:I5"/>
    <mergeCell ref="A7:I7"/>
    <mergeCell ref="A31:I31"/>
  </mergeCells>
  <pageMargins left="0.7" right="0.7" top="0.75" bottom="0.75" header="0.3" footer="0.3"/>
  <ignoredErrors>
    <ignoredError sqref="G15 G17:J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34" sqref="E34"/>
    </sheetView>
  </sheetViews>
  <sheetFormatPr defaultRowHeight="15" x14ac:dyDescent="0.25"/>
  <cols>
    <col min="1" max="1" width="37.7109375" customWidth="1"/>
    <col min="2" max="2" width="18.85546875" customWidth="1"/>
    <col min="3" max="3" width="18" customWidth="1"/>
    <col min="4" max="4" width="17.5703125" customWidth="1"/>
    <col min="5" max="5" width="14.42578125" customWidth="1"/>
    <col min="6" max="6" width="14" customWidth="1"/>
  </cols>
  <sheetData>
    <row r="1" spans="1:6" ht="15.75" x14ac:dyDescent="0.25">
      <c r="A1" s="226" t="s">
        <v>215</v>
      </c>
      <c r="B1" s="226"/>
      <c r="C1" s="226"/>
      <c r="D1" s="226"/>
    </row>
    <row r="2" spans="1:6" ht="18" x14ac:dyDescent="0.25">
      <c r="A2" s="142"/>
      <c r="B2" s="142"/>
      <c r="C2" s="142"/>
      <c r="D2" s="142"/>
    </row>
    <row r="3" spans="1:6" ht="15.75" x14ac:dyDescent="0.25">
      <c r="A3" s="226" t="s">
        <v>216</v>
      </c>
      <c r="B3" s="226"/>
      <c r="C3" s="226"/>
      <c r="D3" s="237"/>
    </row>
    <row r="4" spans="1:6" ht="18" x14ac:dyDescent="0.25">
      <c r="A4" s="142"/>
      <c r="B4" s="142"/>
      <c r="C4" s="142"/>
      <c r="D4" s="143"/>
    </row>
    <row r="5" spans="1:6" ht="15.75" x14ac:dyDescent="0.25">
      <c r="A5" s="226" t="s">
        <v>244</v>
      </c>
      <c r="B5" s="227"/>
      <c r="C5" s="227"/>
      <c r="D5" s="227"/>
    </row>
    <row r="6" spans="1:6" ht="18" x14ac:dyDescent="0.25">
      <c r="A6" s="142"/>
      <c r="B6" s="142"/>
      <c r="C6" s="142"/>
      <c r="D6" s="143"/>
    </row>
    <row r="7" spans="1:6" ht="15.75" x14ac:dyDescent="0.25">
      <c r="A7" s="226" t="s">
        <v>247</v>
      </c>
      <c r="B7" s="245"/>
      <c r="C7" s="245"/>
      <c r="D7" s="245"/>
    </row>
    <row r="8" spans="1:6" ht="18" x14ac:dyDescent="0.25">
      <c r="A8" s="142"/>
      <c r="B8" s="142"/>
      <c r="C8" s="142"/>
      <c r="D8" s="143"/>
    </row>
    <row r="9" spans="1:6" ht="45" x14ac:dyDescent="0.25">
      <c r="A9" s="194" t="s">
        <v>248</v>
      </c>
      <c r="B9" s="195" t="s">
        <v>235</v>
      </c>
      <c r="C9" s="195" t="s">
        <v>234</v>
      </c>
      <c r="D9" s="195" t="s">
        <v>218</v>
      </c>
      <c r="E9" s="195" t="s">
        <v>219</v>
      </c>
      <c r="F9" s="195" t="s">
        <v>220</v>
      </c>
    </row>
    <row r="10" spans="1:6" ht="15.75" customHeight="1" x14ac:dyDescent="0.25">
      <c r="A10" s="196" t="s">
        <v>249</v>
      </c>
      <c r="B10" s="197">
        <f>B11</f>
        <v>13271477.050000001</v>
      </c>
      <c r="C10" s="197">
        <f t="shared" ref="C10:F11" si="0">C11</f>
        <v>14153800</v>
      </c>
      <c r="D10" s="198">
        <f t="shared" si="0"/>
        <v>1810103</v>
      </c>
      <c r="E10" s="198">
        <f t="shared" si="0"/>
        <v>1812825</v>
      </c>
      <c r="F10" s="198">
        <f t="shared" si="0"/>
        <v>1812825</v>
      </c>
    </row>
    <row r="11" spans="1:6" x14ac:dyDescent="0.25">
      <c r="A11" s="199" t="s">
        <v>250</v>
      </c>
      <c r="B11" s="200">
        <f>B12</f>
        <v>13271477.050000001</v>
      </c>
      <c r="C11" s="200">
        <f t="shared" si="0"/>
        <v>14153800</v>
      </c>
      <c r="D11" s="201">
        <f t="shared" si="0"/>
        <v>1810103</v>
      </c>
      <c r="E11" s="201">
        <f t="shared" si="0"/>
        <v>1812825</v>
      </c>
      <c r="F11" s="201">
        <f t="shared" si="0"/>
        <v>1812825</v>
      </c>
    </row>
    <row r="12" spans="1:6" x14ac:dyDescent="0.25">
      <c r="A12" s="202" t="s">
        <v>251</v>
      </c>
      <c r="B12" s="203">
        <v>13271477.050000001</v>
      </c>
      <c r="C12" s="203">
        <v>14153800</v>
      </c>
      <c r="D12" s="204">
        <v>1810103</v>
      </c>
      <c r="E12" s="204">
        <v>1812825</v>
      </c>
      <c r="F12" s="204">
        <v>1812825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G29" sqref="G2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15.75" x14ac:dyDescent="0.25">
      <c r="A1" s="226" t="s">
        <v>215</v>
      </c>
      <c r="B1" s="226"/>
      <c r="C1" s="226"/>
      <c r="D1" s="226"/>
      <c r="E1" s="226"/>
      <c r="F1" s="226"/>
      <c r="G1" s="226"/>
      <c r="H1" s="226"/>
      <c r="I1" s="226"/>
    </row>
    <row r="2" spans="1:9" ht="18" customHeight="1" x14ac:dyDescent="0.25">
      <c r="A2" s="142"/>
      <c r="B2" s="142"/>
      <c r="C2" s="142"/>
      <c r="D2" s="142"/>
      <c r="E2" s="142"/>
      <c r="F2" s="142"/>
      <c r="G2" s="142"/>
      <c r="H2" s="142"/>
      <c r="I2" s="142"/>
    </row>
    <row r="3" spans="1:9" ht="15.75" x14ac:dyDescent="0.25">
      <c r="A3" s="226" t="s">
        <v>216</v>
      </c>
      <c r="B3" s="226"/>
      <c r="C3" s="226"/>
      <c r="D3" s="226"/>
      <c r="E3" s="226"/>
      <c r="F3" s="226"/>
      <c r="G3" s="226"/>
      <c r="H3" s="237"/>
      <c r="I3" s="237"/>
    </row>
    <row r="4" spans="1:9" ht="18" x14ac:dyDescent="0.25">
      <c r="A4" s="142"/>
      <c r="B4" s="142"/>
      <c r="C4" s="142"/>
      <c r="D4" s="142"/>
      <c r="E4" s="142"/>
      <c r="F4" s="142"/>
      <c r="G4" s="142"/>
      <c r="H4" s="143"/>
      <c r="I4" s="143"/>
    </row>
    <row r="5" spans="1:9" ht="15.75" x14ac:dyDescent="0.25">
      <c r="A5" s="226" t="s">
        <v>252</v>
      </c>
      <c r="B5" s="227"/>
      <c r="C5" s="227"/>
      <c r="D5" s="227"/>
      <c r="E5" s="227"/>
      <c r="F5" s="227"/>
      <c r="G5" s="227"/>
      <c r="H5" s="227"/>
      <c r="I5" s="227"/>
    </row>
    <row r="6" spans="1:9" ht="18" x14ac:dyDescent="0.25">
      <c r="A6" s="142"/>
      <c r="B6" s="142"/>
      <c r="C6" s="142"/>
      <c r="D6" s="142"/>
      <c r="E6" s="142"/>
      <c r="F6" s="142"/>
      <c r="G6" s="142"/>
      <c r="H6" s="143"/>
      <c r="I6" s="143"/>
    </row>
    <row r="7" spans="1:9" ht="25.5" x14ac:dyDescent="0.25">
      <c r="A7" s="205" t="s">
        <v>236</v>
      </c>
      <c r="B7" s="206" t="s">
        <v>237</v>
      </c>
      <c r="C7" s="206" t="s">
        <v>238</v>
      </c>
      <c r="D7" s="206" t="s">
        <v>23</v>
      </c>
      <c r="E7" s="206" t="s">
        <v>253</v>
      </c>
      <c r="F7" s="205" t="s">
        <v>254</v>
      </c>
      <c r="G7" s="205" t="s">
        <v>255</v>
      </c>
      <c r="H7" s="205" t="s">
        <v>256</v>
      </c>
      <c r="I7" s="205" t="s">
        <v>257</v>
      </c>
    </row>
    <row r="8" spans="1:9" ht="25.5" x14ac:dyDescent="0.25">
      <c r="A8" s="196">
        <v>8</v>
      </c>
      <c r="B8" s="196"/>
      <c r="C8" s="196"/>
      <c r="D8" s="196" t="s">
        <v>258</v>
      </c>
      <c r="E8" s="207"/>
      <c r="F8" s="208"/>
      <c r="G8" s="208"/>
      <c r="H8" s="208"/>
      <c r="I8" s="208"/>
    </row>
    <row r="9" spans="1:9" x14ac:dyDescent="0.25">
      <c r="A9" s="196"/>
      <c r="B9" s="209">
        <v>84</v>
      </c>
      <c r="C9" s="209"/>
      <c r="D9" s="209" t="s">
        <v>259</v>
      </c>
      <c r="E9" s="207"/>
      <c r="F9" s="208"/>
      <c r="G9" s="208"/>
      <c r="H9" s="208"/>
      <c r="I9" s="208"/>
    </row>
    <row r="10" spans="1:9" ht="25.5" x14ac:dyDescent="0.25">
      <c r="A10" s="210"/>
      <c r="B10" s="210"/>
      <c r="C10" s="211">
        <v>81</v>
      </c>
      <c r="D10" s="199" t="s">
        <v>260</v>
      </c>
      <c r="E10" s="207"/>
      <c r="F10" s="208"/>
      <c r="G10" s="208"/>
      <c r="H10" s="208"/>
      <c r="I10" s="208"/>
    </row>
    <row r="11" spans="1:9" ht="25.5" x14ac:dyDescent="0.25">
      <c r="A11" s="212">
        <v>5</v>
      </c>
      <c r="B11" s="213"/>
      <c r="C11" s="213"/>
      <c r="D11" s="214" t="s">
        <v>261</v>
      </c>
      <c r="E11" s="207"/>
      <c r="F11" s="208"/>
      <c r="G11" s="208"/>
      <c r="H11" s="208"/>
      <c r="I11" s="208"/>
    </row>
    <row r="12" spans="1:9" ht="25.5" x14ac:dyDescent="0.25">
      <c r="A12" s="209"/>
      <c r="B12" s="209">
        <v>54</v>
      </c>
      <c r="C12" s="209"/>
      <c r="D12" s="215" t="s">
        <v>262</v>
      </c>
      <c r="E12" s="207"/>
      <c r="F12" s="208"/>
      <c r="G12" s="208"/>
      <c r="H12" s="208"/>
      <c r="I12" s="216"/>
    </row>
    <row r="13" spans="1:9" x14ac:dyDescent="0.25">
      <c r="A13" s="209"/>
      <c r="B13" s="209"/>
      <c r="C13" s="211">
        <v>11</v>
      </c>
      <c r="D13" s="211" t="s">
        <v>100</v>
      </c>
      <c r="E13" s="207"/>
      <c r="F13" s="208"/>
      <c r="G13" s="208"/>
      <c r="H13" s="208"/>
      <c r="I13" s="216"/>
    </row>
    <row r="14" spans="1:9" x14ac:dyDescent="0.25">
      <c r="A14" s="209"/>
      <c r="B14" s="209"/>
      <c r="C14" s="211">
        <v>31</v>
      </c>
      <c r="D14" s="211" t="s">
        <v>263</v>
      </c>
      <c r="E14" s="207"/>
      <c r="F14" s="208"/>
      <c r="G14" s="208"/>
      <c r="H14" s="208"/>
      <c r="I14" s="216"/>
    </row>
  </sheetData>
  <mergeCells count="3">
    <mergeCell ref="A1:I1"/>
    <mergeCell ref="A3:I3"/>
    <mergeCell ref="A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4"/>
  <sheetViews>
    <sheetView tabSelected="1" workbookViewId="0">
      <selection activeCell="I195" sqref="I195"/>
    </sheetView>
  </sheetViews>
  <sheetFormatPr defaultRowHeight="15" x14ac:dyDescent="0.25"/>
  <cols>
    <col min="1" max="1" width="23.28515625" style="5" customWidth="1"/>
    <col min="2" max="2" width="66.42578125" customWidth="1"/>
    <col min="3" max="3" width="16.140625" customWidth="1"/>
    <col min="4" max="4" width="15.85546875" customWidth="1"/>
    <col min="5" max="6" width="13.42578125" customWidth="1"/>
    <col min="9" max="9" width="12.5703125" customWidth="1"/>
    <col min="10" max="10" width="13" customWidth="1"/>
    <col min="11" max="11" width="13.5703125" customWidth="1"/>
    <col min="12" max="12" width="14.140625" customWidth="1"/>
    <col min="13" max="13" width="15" customWidth="1"/>
    <col min="15" max="15" width="16.7109375" customWidth="1"/>
  </cols>
  <sheetData>
    <row r="1" spans="1:15" ht="45.75" customHeight="1" x14ac:dyDescent="0.25">
      <c r="A1" s="6" t="s">
        <v>22</v>
      </c>
      <c r="B1" s="2" t="s">
        <v>23</v>
      </c>
      <c r="C1" s="1" t="s">
        <v>194</v>
      </c>
      <c r="D1" s="1" t="s">
        <v>191</v>
      </c>
      <c r="E1" s="71" t="s">
        <v>192</v>
      </c>
      <c r="F1" s="71" t="s">
        <v>193</v>
      </c>
      <c r="H1" s="4"/>
      <c r="I1" s="4"/>
      <c r="J1" s="4"/>
      <c r="K1" s="4"/>
      <c r="L1" s="4"/>
      <c r="M1" s="4"/>
      <c r="N1" s="4"/>
    </row>
    <row r="2" spans="1:15" x14ac:dyDescent="0.25">
      <c r="A2" s="10"/>
      <c r="B2" s="11" t="s">
        <v>1</v>
      </c>
      <c r="C2" s="12">
        <f>C3+C95+C296+C307</f>
        <v>1858950.8499999999</v>
      </c>
      <c r="D2" s="12">
        <f t="shared" ref="D2:F2" si="0">D3+D95+D296+D307</f>
        <v>1810103</v>
      </c>
      <c r="E2" s="12">
        <f t="shared" si="0"/>
        <v>1812825</v>
      </c>
      <c r="F2" s="12">
        <f t="shared" si="0"/>
        <v>1812825</v>
      </c>
    </row>
    <row r="3" spans="1:15" x14ac:dyDescent="0.25">
      <c r="A3" s="13" t="s">
        <v>15</v>
      </c>
      <c r="B3" s="14" t="s">
        <v>14</v>
      </c>
      <c r="C3" s="15">
        <f>C4+C58+C64</f>
        <v>1480390.17</v>
      </c>
      <c r="D3" s="15">
        <f t="shared" ref="D3:F3" si="1">D4+D58+D64</f>
        <v>1496385</v>
      </c>
      <c r="E3" s="15">
        <f t="shared" si="1"/>
        <v>1496385</v>
      </c>
      <c r="F3" s="15">
        <f t="shared" si="1"/>
        <v>1496385</v>
      </c>
    </row>
    <row r="4" spans="1:15" x14ac:dyDescent="0.25">
      <c r="A4" s="16" t="s">
        <v>69</v>
      </c>
      <c r="B4" s="17" t="s">
        <v>13</v>
      </c>
      <c r="C4" s="18">
        <f>C5</f>
        <v>140553.41999999998</v>
      </c>
      <c r="D4" s="18">
        <f t="shared" ref="D4:F4" si="2">D5</f>
        <v>145864</v>
      </c>
      <c r="E4" s="18">
        <f t="shared" si="2"/>
        <v>145864</v>
      </c>
      <c r="F4" s="18">
        <f t="shared" si="2"/>
        <v>145864</v>
      </c>
      <c r="K4" s="68"/>
      <c r="L4" s="67"/>
      <c r="O4" s="67"/>
    </row>
    <row r="5" spans="1:15" x14ac:dyDescent="0.25">
      <c r="A5" s="19" t="s">
        <v>9</v>
      </c>
      <c r="B5" s="20" t="s">
        <v>12</v>
      </c>
      <c r="C5" s="21">
        <f t="shared" ref="C5:F5" si="3">C6</f>
        <v>140553.41999999998</v>
      </c>
      <c r="D5" s="21">
        <f t="shared" si="3"/>
        <v>145864</v>
      </c>
      <c r="E5" s="21">
        <f t="shared" si="3"/>
        <v>145864</v>
      </c>
      <c r="F5" s="21">
        <f t="shared" si="3"/>
        <v>145864</v>
      </c>
      <c r="H5" s="4"/>
      <c r="K5" s="68"/>
      <c r="L5" s="67"/>
      <c r="O5" s="67"/>
    </row>
    <row r="6" spans="1:15" x14ac:dyDescent="0.25">
      <c r="A6" s="22">
        <v>3</v>
      </c>
      <c r="B6" s="23" t="s">
        <v>10</v>
      </c>
      <c r="C6" s="24">
        <f t="shared" ref="C6:F6" si="4">C7+C55</f>
        <v>140553.41999999998</v>
      </c>
      <c r="D6" s="24">
        <f t="shared" si="4"/>
        <v>145864</v>
      </c>
      <c r="E6" s="24">
        <f t="shared" si="4"/>
        <v>145864</v>
      </c>
      <c r="F6" s="24">
        <f t="shared" si="4"/>
        <v>145864</v>
      </c>
      <c r="H6" s="4"/>
      <c r="K6" s="68"/>
      <c r="L6" s="67"/>
      <c r="O6" s="67"/>
    </row>
    <row r="7" spans="1:15" x14ac:dyDescent="0.25">
      <c r="A7" s="25">
        <v>32</v>
      </c>
      <c r="B7" s="26" t="s">
        <v>11</v>
      </c>
      <c r="C7" s="27">
        <f>C8+C14+C27+C49</f>
        <v>139491.63999999998</v>
      </c>
      <c r="D7" s="27">
        <f t="shared" ref="D7:F7" si="5">D8+D14+D27+D49</f>
        <v>144802</v>
      </c>
      <c r="E7" s="27">
        <f t="shared" si="5"/>
        <v>144802</v>
      </c>
      <c r="F7" s="27">
        <f t="shared" si="5"/>
        <v>144802</v>
      </c>
      <c r="H7" s="118"/>
      <c r="I7" s="126" t="s">
        <v>207</v>
      </c>
      <c r="J7" s="127" t="s">
        <v>206</v>
      </c>
      <c r="K7" s="128" t="s">
        <v>205</v>
      </c>
      <c r="L7" s="126" t="s">
        <v>204</v>
      </c>
      <c r="M7" s="119"/>
      <c r="O7" s="67"/>
    </row>
    <row r="8" spans="1:15" x14ac:dyDescent="0.25">
      <c r="A8" s="28">
        <v>321</v>
      </c>
      <c r="B8" s="29" t="s">
        <v>16</v>
      </c>
      <c r="C8" s="30">
        <f>SUM(C9:C13)</f>
        <v>6105.25</v>
      </c>
      <c r="D8" s="30">
        <f>SUM(D9:D13)</f>
        <v>9158</v>
      </c>
      <c r="E8" s="30">
        <f>SUM(E9:E13)</f>
        <v>9158</v>
      </c>
      <c r="F8" s="30">
        <f>SUM(F9:F13)</f>
        <v>9158</v>
      </c>
      <c r="H8" s="129" t="s">
        <v>196</v>
      </c>
      <c r="I8" s="121">
        <f>C97+C185+C226+C243+C274+C232</f>
        <v>225708.40999999997</v>
      </c>
      <c r="J8" s="121">
        <f t="shared" ref="J8:L8" si="6">D97+D185+D226+D243+D274+D232</f>
        <v>144005</v>
      </c>
      <c r="K8" s="121">
        <f t="shared" si="6"/>
        <v>146727</v>
      </c>
      <c r="L8" s="121">
        <f t="shared" si="6"/>
        <v>146727</v>
      </c>
      <c r="M8" s="119"/>
      <c r="O8" s="67"/>
    </row>
    <row r="9" spans="1:15" x14ac:dyDescent="0.25">
      <c r="A9" s="31">
        <v>32111</v>
      </c>
      <c r="B9" s="32" t="s">
        <v>27</v>
      </c>
      <c r="C9" s="33">
        <v>3318.07</v>
      </c>
      <c r="D9" s="33">
        <v>4645</v>
      </c>
      <c r="E9" s="33">
        <v>4645</v>
      </c>
      <c r="F9" s="33">
        <v>4645</v>
      </c>
      <c r="H9" s="129" t="s">
        <v>197</v>
      </c>
      <c r="I9" s="121">
        <f>C105+C309</f>
        <v>1592.67</v>
      </c>
      <c r="J9" s="121">
        <f t="shared" ref="J9:L9" si="7">D105+D309</f>
        <v>2655</v>
      </c>
      <c r="K9" s="121">
        <f t="shared" si="7"/>
        <v>2655</v>
      </c>
      <c r="L9" s="121">
        <f t="shared" si="7"/>
        <v>2655</v>
      </c>
      <c r="M9" s="119"/>
      <c r="O9" s="67"/>
    </row>
    <row r="10" spans="1:15" x14ac:dyDescent="0.25">
      <c r="A10" s="31">
        <v>32113</v>
      </c>
      <c r="B10" s="32" t="s">
        <v>28</v>
      </c>
      <c r="C10" s="44">
        <v>929.06</v>
      </c>
      <c r="D10" s="33">
        <v>1991</v>
      </c>
      <c r="E10" s="33">
        <v>1991</v>
      </c>
      <c r="F10" s="33">
        <v>1991</v>
      </c>
      <c r="H10" s="129" t="s">
        <v>198</v>
      </c>
      <c r="I10" s="121">
        <f>C117</f>
        <v>15714.37</v>
      </c>
      <c r="J10" s="121">
        <f t="shared" ref="J10:L10" si="8">D117</f>
        <v>0</v>
      </c>
      <c r="K10" s="121">
        <f t="shared" si="8"/>
        <v>0</v>
      </c>
      <c r="L10" s="121">
        <f t="shared" si="8"/>
        <v>0</v>
      </c>
      <c r="M10" s="119"/>
      <c r="O10" s="67"/>
    </row>
    <row r="11" spans="1:15" x14ac:dyDescent="0.25">
      <c r="A11" s="31">
        <v>32115</v>
      </c>
      <c r="B11" s="32" t="s">
        <v>29</v>
      </c>
      <c r="C11" s="44">
        <v>1061.78</v>
      </c>
      <c r="D11" s="33">
        <v>1991</v>
      </c>
      <c r="E11" s="33">
        <v>1991</v>
      </c>
      <c r="F11" s="33">
        <v>1991</v>
      </c>
      <c r="H11" s="129" t="s">
        <v>199</v>
      </c>
      <c r="I11" s="121">
        <f>C5+C59+C298</f>
        <v>170681.50999999998</v>
      </c>
      <c r="J11" s="121">
        <f t="shared" ref="J11:L11" si="9">D5+D59+D298</f>
        <v>172409</v>
      </c>
      <c r="K11" s="121">
        <f t="shared" si="9"/>
        <v>172409</v>
      </c>
      <c r="L11" s="121">
        <f t="shared" si="9"/>
        <v>172409</v>
      </c>
      <c r="M11" s="119"/>
      <c r="O11" s="67"/>
    </row>
    <row r="12" spans="1:15" x14ac:dyDescent="0.25">
      <c r="A12" s="31">
        <v>32131</v>
      </c>
      <c r="B12" s="32" t="s">
        <v>30</v>
      </c>
      <c r="C12" s="33">
        <v>796.34</v>
      </c>
      <c r="D12" s="33">
        <v>531</v>
      </c>
      <c r="E12" s="33">
        <v>531</v>
      </c>
      <c r="F12" s="33">
        <v>531</v>
      </c>
      <c r="H12" s="129" t="s">
        <v>202</v>
      </c>
      <c r="I12" s="121">
        <f>C286</f>
        <v>0</v>
      </c>
      <c r="J12" s="121">
        <f t="shared" ref="J12:L12" si="10">D286</f>
        <v>0</v>
      </c>
      <c r="K12" s="121">
        <f t="shared" si="10"/>
        <v>0</v>
      </c>
      <c r="L12" s="121">
        <f t="shared" si="10"/>
        <v>0</v>
      </c>
      <c r="M12" s="119"/>
      <c r="O12" s="70"/>
    </row>
    <row r="13" spans="1:15" x14ac:dyDescent="0.25">
      <c r="A13" s="31">
        <v>32132</v>
      </c>
      <c r="B13" s="32" t="s">
        <v>31</v>
      </c>
      <c r="C13" s="33">
        <v>0</v>
      </c>
      <c r="D13" s="33">
        <v>0</v>
      </c>
      <c r="E13" s="33">
        <v>0</v>
      </c>
      <c r="F13" s="33">
        <v>0</v>
      </c>
      <c r="H13" s="129" t="s">
        <v>203</v>
      </c>
      <c r="I13" s="121">
        <f>C258+C291</f>
        <v>26518.04</v>
      </c>
      <c r="J13" s="121">
        <f t="shared" ref="J13:L13" si="11">D258+D291</f>
        <v>48178</v>
      </c>
      <c r="K13" s="121">
        <f t="shared" si="11"/>
        <v>48178</v>
      </c>
      <c r="L13" s="121">
        <f t="shared" si="11"/>
        <v>48178</v>
      </c>
      <c r="M13" s="120"/>
    </row>
    <row r="14" spans="1:15" x14ac:dyDescent="0.25">
      <c r="A14" s="28">
        <v>322</v>
      </c>
      <c r="B14" s="29" t="s">
        <v>17</v>
      </c>
      <c r="C14" s="30">
        <f t="shared" ref="C14:F14" si="12">SUM(C15:C26)</f>
        <v>50155.94</v>
      </c>
      <c r="D14" s="30">
        <f t="shared" si="12"/>
        <v>54947</v>
      </c>
      <c r="E14" s="30">
        <f t="shared" si="12"/>
        <v>54947</v>
      </c>
      <c r="F14" s="30">
        <f t="shared" si="12"/>
        <v>54947</v>
      </c>
      <c r="H14" s="129" t="s">
        <v>200</v>
      </c>
      <c r="I14" s="121">
        <f>C65</f>
        <v>1330546.1499999999</v>
      </c>
      <c r="J14" s="121">
        <f t="shared" ref="J14:L14" si="13">D65</f>
        <v>1350521</v>
      </c>
      <c r="K14" s="121">
        <f t="shared" si="13"/>
        <v>1350521</v>
      </c>
      <c r="L14" s="121">
        <f t="shared" si="13"/>
        <v>1350521</v>
      </c>
      <c r="M14" s="120"/>
    </row>
    <row r="15" spans="1:15" x14ac:dyDescent="0.25">
      <c r="A15" s="31">
        <v>32211</v>
      </c>
      <c r="B15" s="32" t="s">
        <v>32</v>
      </c>
      <c r="C15" s="33">
        <v>4645.3</v>
      </c>
      <c r="D15" s="33">
        <v>4247</v>
      </c>
      <c r="E15" s="33">
        <v>4247</v>
      </c>
      <c r="F15" s="33">
        <v>4247</v>
      </c>
      <c r="H15" s="129" t="s">
        <v>201</v>
      </c>
      <c r="I15" s="122">
        <f>C135+C211+C280+C315</f>
        <v>88189.7</v>
      </c>
      <c r="J15" s="122">
        <f t="shared" ref="J15:L15" si="14">D135+D211+D280+D315</f>
        <v>92335</v>
      </c>
      <c r="K15" s="122">
        <f t="shared" si="14"/>
        <v>92335</v>
      </c>
      <c r="L15" s="122">
        <f t="shared" si="14"/>
        <v>92335</v>
      </c>
      <c r="M15" s="3"/>
    </row>
    <row r="16" spans="1:15" x14ac:dyDescent="0.25">
      <c r="A16" s="31">
        <v>32212</v>
      </c>
      <c r="B16" s="32" t="s">
        <v>33</v>
      </c>
      <c r="C16" s="33">
        <v>663.61</v>
      </c>
      <c r="D16" s="33">
        <v>664</v>
      </c>
      <c r="E16" s="33">
        <v>664</v>
      </c>
      <c r="F16" s="33">
        <v>664</v>
      </c>
      <c r="H16" s="130"/>
      <c r="I16" s="131">
        <f>SUM(I8:I15)</f>
        <v>1858950.8499999999</v>
      </c>
      <c r="J16" s="131">
        <f t="shared" ref="J16:L16" si="15">SUM(J8:J15)</f>
        <v>1810103</v>
      </c>
      <c r="K16" s="131">
        <f t="shared" si="15"/>
        <v>1812825</v>
      </c>
      <c r="L16" s="131">
        <f t="shared" si="15"/>
        <v>1812825</v>
      </c>
      <c r="M16" s="9"/>
    </row>
    <row r="17" spans="1:12" x14ac:dyDescent="0.25">
      <c r="A17" s="31">
        <v>32214</v>
      </c>
      <c r="B17" s="32" t="s">
        <v>34</v>
      </c>
      <c r="C17" s="33">
        <v>2654.46</v>
      </c>
      <c r="D17" s="33">
        <v>2654</v>
      </c>
      <c r="E17" s="33">
        <v>2654</v>
      </c>
      <c r="F17" s="33">
        <v>2654</v>
      </c>
      <c r="H17" s="4"/>
      <c r="I17" s="123"/>
      <c r="J17" s="123"/>
      <c r="K17" s="124"/>
      <c r="L17" s="125"/>
    </row>
    <row r="18" spans="1:12" x14ac:dyDescent="0.25">
      <c r="A18" s="31">
        <v>32216</v>
      </c>
      <c r="B18" s="32" t="s">
        <v>35</v>
      </c>
      <c r="C18" s="33">
        <v>5308.91</v>
      </c>
      <c r="D18" s="33">
        <v>2654</v>
      </c>
      <c r="E18" s="33">
        <v>2654</v>
      </c>
      <c r="F18" s="33">
        <v>2654</v>
      </c>
      <c r="H18" s="4"/>
      <c r="K18" s="68"/>
      <c r="L18" s="67"/>
    </row>
    <row r="19" spans="1:12" x14ac:dyDescent="0.25">
      <c r="A19" s="31">
        <v>32219</v>
      </c>
      <c r="B19" s="32" t="s">
        <v>36</v>
      </c>
      <c r="C19" s="33">
        <v>3981.68</v>
      </c>
      <c r="D19" s="33">
        <v>3982</v>
      </c>
      <c r="E19" s="33">
        <v>3982</v>
      </c>
      <c r="F19" s="33">
        <v>3982</v>
      </c>
      <c r="H19" s="4"/>
      <c r="K19" s="68"/>
      <c r="L19" s="67"/>
    </row>
    <row r="20" spans="1:12" x14ac:dyDescent="0.25">
      <c r="A20" s="31">
        <v>32231</v>
      </c>
      <c r="B20" s="32" t="s">
        <v>37</v>
      </c>
      <c r="C20" s="33">
        <v>13272.28</v>
      </c>
      <c r="D20" s="33">
        <v>19908</v>
      </c>
      <c r="E20" s="33">
        <v>19908</v>
      </c>
      <c r="F20" s="33">
        <v>19908</v>
      </c>
      <c r="H20" s="4"/>
      <c r="K20" s="68"/>
      <c r="L20" s="67"/>
    </row>
    <row r="21" spans="1:12" x14ac:dyDescent="0.25">
      <c r="A21" s="31">
        <v>32233</v>
      </c>
      <c r="B21" s="32" t="s">
        <v>38</v>
      </c>
      <c r="C21" s="33">
        <v>132.72</v>
      </c>
      <c r="D21" s="33">
        <v>133</v>
      </c>
      <c r="E21" s="33">
        <v>133</v>
      </c>
      <c r="F21" s="33">
        <v>133</v>
      </c>
      <c r="H21" s="4"/>
      <c r="K21" s="68"/>
      <c r="L21" s="67"/>
    </row>
    <row r="22" spans="1:12" x14ac:dyDescent="0.25">
      <c r="A22" s="31">
        <v>32234</v>
      </c>
      <c r="B22" s="32" t="s">
        <v>39</v>
      </c>
      <c r="C22" s="33">
        <v>14599.51</v>
      </c>
      <c r="D22" s="33">
        <v>0</v>
      </c>
      <c r="E22" s="33">
        <v>0</v>
      </c>
      <c r="F22" s="33">
        <v>0</v>
      </c>
      <c r="H22" s="4"/>
      <c r="K22" s="69"/>
      <c r="L22" s="67"/>
    </row>
    <row r="23" spans="1:12" x14ac:dyDescent="0.25">
      <c r="A23" s="31">
        <v>32239</v>
      </c>
      <c r="B23" s="32" t="s">
        <v>40</v>
      </c>
      <c r="C23" s="33">
        <v>0</v>
      </c>
      <c r="D23" s="33">
        <v>14865</v>
      </c>
      <c r="E23" s="33">
        <v>14865</v>
      </c>
      <c r="F23" s="33">
        <v>14865</v>
      </c>
      <c r="H23" s="4"/>
      <c r="K23" s="69"/>
      <c r="L23" s="67"/>
    </row>
    <row r="24" spans="1:12" x14ac:dyDescent="0.25">
      <c r="A24" s="31">
        <v>32241</v>
      </c>
      <c r="B24" s="32" t="s">
        <v>41</v>
      </c>
      <c r="C24" s="44">
        <v>1858.12</v>
      </c>
      <c r="D24" s="33">
        <v>2522</v>
      </c>
      <c r="E24" s="33">
        <v>2522</v>
      </c>
      <c r="F24" s="33">
        <v>2522</v>
      </c>
      <c r="H24" s="4"/>
      <c r="K24" s="3"/>
      <c r="L24" s="70"/>
    </row>
    <row r="25" spans="1:12" x14ac:dyDescent="0.25">
      <c r="A25" s="31">
        <v>32251</v>
      </c>
      <c r="B25" s="32" t="s">
        <v>42</v>
      </c>
      <c r="C25" s="66">
        <v>3039.35</v>
      </c>
      <c r="D25" s="33">
        <v>1991</v>
      </c>
      <c r="E25" s="33">
        <v>1991</v>
      </c>
      <c r="F25" s="33">
        <v>1991</v>
      </c>
      <c r="H25" s="4"/>
    </row>
    <row r="26" spans="1:12" x14ac:dyDescent="0.25">
      <c r="A26" s="31">
        <v>32271</v>
      </c>
      <c r="B26" s="32" t="s">
        <v>43</v>
      </c>
      <c r="C26" s="33">
        <v>0</v>
      </c>
      <c r="D26" s="33">
        <v>1327</v>
      </c>
      <c r="E26" s="33">
        <v>1327</v>
      </c>
      <c r="F26" s="33">
        <v>1327</v>
      </c>
      <c r="H26" s="4"/>
    </row>
    <row r="27" spans="1:12" x14ac:dyDescent="0.25">
      <c r="A27" s="28">
        <v>323</v>
      </c>
      <c r="B27" s="29" t="s">
        <v>18</v>
      </c>
      <c r="C27" s="30">
        <f t="shared" ref="C27:F27" si="16">SUM(C28:C48)</f>
        <v>80841.449999999983</v>
      </c>
      <c r="D27" s="30">
        <f t="shared" si="16"/>
        <v>78573</v>
      </c>
      <c r="E27" s="30">
        <f t="shared" si="16"/>
        <v>78573</v>
      </c>
      <c r="F27" s="30">
        <f t="shared" si="16"/>
        <v>78573</v>
      </c>
      <c r="H27" s="4"/>
    </row>
    <row r="28" spans="1:12" x14ac:dyDescent="0.25">
      <c r="A28" s="31">
        <v>32311</v>
      </c>
      <c r="B28" s="32" t="s">
        <v>44</v>
      </c>
      <c r="C28" s="33">
        <v>3450.79</v>
      </c>
      <c r="D28" s="33">
        <v>3451</v>
      </c>
      <c r="E28" s="33">
        <v>3451</v>
      </c>
      <c r="F28" s="33">
        <v>3451</v>
      </c>
      <c r="H28" s="4"/>
    </row>
    <row r="29" spans="1:12" x14ac:dyDescent="0.25">
      <c r="A29" s="31">
        <v>32313</v>
      </c>
      <c r="B29" s="32" t="s">
        <v>45</v>
      </c>
      <c r="C29" s="33">
        <v>796.34</v>
      </c>
      <c r="D29" s="33">
        <v>796</v>
      </c>
      <c r="E29" s="33">
        <v>796</v>
      </c>
      <c r="F29" s="33">
        <v>796</v>
      </c>
      <c r="H29" s="4"/>
    </row>
    <row r="30" spans="1:12" x14ac:dyDescent="0.25">
      <c r="A30" s="31">
        <v>32319</v>
      </c>
      <c r="B30" s="32" t="s">
        <v>46</v>
      </c>
      <c r="C30" s="33">
        <v>530.89</v>
      </c>
      <c r="D30" s="33">
        <v>133</v>
      </c>
      <c r="E30" s="33">
        <v>133</v>
      </c>
      <c r="F30" s="33">
        <v>133</v>
      </c>
      <c r="H30" s="4"/>
    </row>
    <row r="31" spans="1:12" x14ac:dyDescent="0.25">
      <c r="A31" s="31">
        <v>32321</v>
      </c>
      <c r="B31" s="32" t="s">
        <v>47</v>
      </c>
      <c r="C31" s="33">
        <v>25217.33</v>
      </c>
      <c r="D31" s="33">
        <v>14706</v>
      </c>
      <c r="E31" s="33">
        <v>14706</v>
      </c>
      <c r="F31" s="33">
        <v>14706</v>
      </c>
      <c r="H31" s="4"/>
    </row>
    <row r="32" spans="1:12" x14ac:dyDescent="0.25">
      <c r="A32" s="31">
        <v>32322</v>
      </c>
      <c r="B32" s="32" t="s">
        <v>48</v>
      </c>
      <c r="C32" s="33">
        <v>17253.97</v>
      </c>
      <c r="D32" s="33">
        <v>17254</v>
      </c>
      <c r="E32" s="33">
        <v>17254</v>
      </c>
      <c r="F32" s="33">
        <v>17254</v>
      </c>
      <c r="H32" s="4"/>
    </row>
    <row r="33" spans="1:8" x14ac:dyDescent="0.25">
      <c r="A33" s="31">
        <v>32331</v>
      </c>
      <c r="B33" s="32" t="s">
        <v>49</v>
      </c>
      <c r="C33" s="33">
        <v>132.72</v>
      </c>
      <c r="D33" s="33">
        <v>133</v>
      </c>
      <c r="E33" s="33">
        <v>133</v>
      </c>
      <c r="F33" s="33">
        <v>133</v>
      </c>
      <c r="H33" s="4"/>
    </row>
    <row r="34" spans="1:8" x14ac:dyDescent="0.25">
      <c r="A34" s="31">
        <v>32341</v>
      </c>
      <c r="B34" s="32" t="s">
        <v>50</v>
      </c>
      <c r="C34" s="33">
        <v>2919.9</v>
      </c>
      <c r="D34" s="33">
        <v>2920</v>
      </c>
      <c r="E34" s="33">
        <v>2920</v>
      </c>
      <c r="F34" s="33">
        <v>2920</v>
      </c>
      <c r="H34" s="4"/>
    </row>
    <row r="35" spans="1:8" x14ac:dyDescent="0.25">
      <c r="A35" s="31">
        <v>32342</v>
      </c>
      <c r="B35" s="32" t="s">
        <v>51</v>
      </c>
      <c r="C35" s="33">
        <v>4910.74</v>
      </c>
      <c r="D35" s="33">
        <v>4911</v>
      </c>
      <c r="E35" s="33">
        <v>4911</v>
      </c>
      <c r="F35" s="33">
        <v>4911</v>
      </c>
      <c r="H35" s="4"/>
    </row>
    <row r="36" spans="1:8" x14ac:dyDescent="0.25">
      <c r="A36" s="31">
        <v>32343</v>
      </c>
      <c r="B36" s="32" t="s">
        <v>52</v>
      </c>
      <c r="C36" s="33">
        <v>1061.78</v>
      </c>
      <c r="D36" s="33">
        <v>1062</v>
      </c>
      <c r="E36" s="33">
        <v>1062</v>
      </c>
      <c r="F36" s="33">
        <v>1062</v>
      </c>
      <c r="H36" s="4"/>
    </row>
    <row r="37" spans="1:8" x14ac:dyDescent="0.25">
      <c r="A37" s="31">
        <v>32344</v>
      </c>
      <c r="B37" s="32" t="s">
        <v>53</v>
      </c>
      <c r="C37" s="33">
        <v>3848.96</v>
      </c>
      <c r="D37" s="33">
        <v>3849</v>
      </c>
      <c r="E37" s="33">
        <v>3849</v>
      </c>
      <c r="F37" s="33">
        <v>3849</v>
      </c>
      <c r="H37" s="4"/>
    </row>
    <row r="38" spans="1:8" x14ac:dyDescent="0.25">
      <c r="A38" s="31">
        <v>32349</v>
      </c>
      <c r="B38" s="32" t="s">
        <v>54</v>
      </c>
      <c r="C38" s="33">
        <v>6768.86</v>
      </c>
      <c r="D38" s="33">
        <v>6769</v>
      </c>
      <c r="E38" s="33">
        <v>6769</v>
      </c>
      <c r="F38" s="33">
        <v>6769</v>
      </c>
      <c r="H38" s="4"/>
    </row>
    <row r="39" spans="1:8" x14ac:dyDescent="0.25">
      <c r="A39" s="31">
        <v>32354</v>
      </c>
      <c r="B39" s="32" t="s">
        <v>55</v>
      </c>
      <c r="C39" s="33">
        <v>5574.36</v>
      </c>
      <c r="D39" s="33">
        <v>1128</v>
      </c>
      <c r="E39" s="33">
        <v>1128</v>
      </c>
      <c r="F39" s="33">
        <v>1128</v>
      </c>
      <c r="H39" s="4"/>
    </row>
    <row r="40" spans="1:8" x14ac:dyDescent="0.25">
      <c r="A40" s="31">
        <v>32361</v>
      </c>
      <c r="B40" s="32" t="s">
        <v>56</v>
      </c>
      <c r="C40" s="44">
        <v>3450.79</v>
      </c>
      <c r="D40" s="33">
        <v>13166</v>
      </c>
      <c r="E40" s="33">
        <v>13166</v>
      </c>
      <c r="F40" s="33">
        <v>13166</v>
      </c>
      <c r="H40" s="4"/>
    </row>
    <row r="41" spans="1:8" x14ac:dyDescent="0.25">
      <c r="A41" s="31">
        <v>32373</v>
      </c>
      <c r="B41" s="32" t="s">
        <v>57</v>
      </c>
      <c r="C41" s="33">
        <v>0</v>
      </c>
      <c r="D41" s="33">
        <v>0</v>
      </c>
      <c r="E41" s="33">
        <v>0</v>
      </c>
      <c r="F41" s="33">
        <v>0</v>
      </c>
      <c r="H41" s="4"/>
    </row>
    <row r="42" spans="1:8" x14ac:dyDescent="0.25">
      <c r="A42" s="31">
        <v>32379</v>
      </c>
      <c r="B42" s="32" t="s">
        <v>58</v>
      </c>
      <c r="C42" s="33">
        <v>278.72000000000003</v>
      </c>
      <c r="D42" s="33">
        <v>531</v>
      </c>
      <c r="E42" s="33">
        <v>531</v>
      </c>
      <c r="F42" s="33">
        <v>531</v>
      </c>
      <c r="H42" s="4"/>
    </row>
    <row r="43" spans="1:8" x14ac:dyDescent="0.25">
      <c r="A43" s="31">
        <v>32381</v>
      </c>
      <c r="B43" s="32" t="s">
        <v>59</v>
      </c>
      <c r="C43" s="33">
        <v>2389.0100000000002</v>
      </c>
      <c r="D43" s="33">
        <v>2389</v>
      </c>
      <c r="E43" s="33">
        <v>2389</v>
      </c>
      <c r="F43" s="33">
        <v>2389</v>
      </c>
      <c r="H43" s="4"/>
    </row>
    <row r="44" spans="1:8" x14ac:dyDescent="0.25">
      <c r="A44" s="31">
        <v>32389</v>
      </c>
      <c r="B44" s="32" t="s">
        <v>60</v>
      </c>
      <c r="C44" s="33">
        <v>0</v>
      </c>
      <c r="D44" s="33">
        <v>0</v>
      </c>
      <c r="E44" s="33">
        <v>0</v>
      </c>
      <c r="F44" s="33">
        <v>0</v>
      </c>
      <c r="H44" s="4"/>
    </row>
    <row r="45" spans="1:8" x14ac:dyDescent="0.25">
      <c r="A45" s="31">
        <v>32391</v>
      </c>
      <c r="B45" s="32" t="s">
        <v>61</v>
      </c>
      <c r="C45" s="33">
        <v>2256.29</v>
      </c>
      <c r="D45" s="33">
        <v>2522</v>
      </c>
      <c r="E45" s="33">
        <v>2522</v>
      </c>
      <c r="F45" s="33">
        <v>2522</v>
      </c>
      <c r="H45" s="4"/>
    </row>
    <row r="46" spans="1:8" x14ac:dyDescent="0.25">
      <c r="A46" s="31">
        <v>32392</v>
      </c>
      <c r="B46" s="32" t="s">
        <v>154</v>
      </c>
      <c r="C46" s="33">
        <v>0</v>
      </c>
      <c r="D46" s="33">
        <v>199</v>
      </c>
      <c r="E46" s="33">
        <v>199</v>
      </c>
      <c r="F46" s="33">
        <v>199</v>
      </c>
      <c r="H46" s="4"/>
    </row>
    <row r="47" spans="1:8" x14ac:dyDescent="0.25">
      <c r="A47" s="31">
        <v>32396</v>
      </c>
      <c r="B47" s="32" t="s">
        <v>62</v>
      </c>
      <c r="C47" s="33">
        <v>0</v>
      </c>
      <c r="D47" s="33">
        <v>2654</v>
      </c>
      <c r="E47" s="33">
        <v>2654</v>
      </c>
      <c r="F47" s="33">
        <v>2654</v>
      </c>
      <c r="H47" s="4"/>
    </row>
    <row r="48" spans="1:8" x14ac:dyDescent="0.25">
      <c r="A48" s="31">
        <v>32399</v>
      </c>
      <c r="B48" s="32" t="s">
        <v>63</v>
      </c>
      <c r="C48" s="33">
        <v>0</v>
      </c>
      <c r="D48" s="33">
        <v>0</v>
      </c>
      <c r="E48" s="33">
        <v>0</v>
      </c>
      <c r="F48" s="33">
        <v>0</v>
      </c>
      <c r="H48" s="4"/>
    </row>
    <row r="49" spans="1:8" x14ac:dyDescent="0.25">
      <c r="A49" s="28">
        <v>329</v>
      </c>
      <c r="B49" s="29" t="s">
        <v>19</v>
      </c>
      <c r="C49" s="30">
        <f t="shared" ref="C49:F49" si="17">SUM(C50:C54)</f>
        <v>2389</v>
      </c>
      <c r="D49" s="30">
        <f t="shared" si="17"/>
        <v>2124</v>
      </c>
      <c r="E49" s="30">
        <f t="shared" si="17"/>
        <v>2124</v>
      </c>
      <c r="F49" s="30">
        <f t="shared" si="17"/>
        <v>2124</v>
      </c>
      <c r="H49" s="4"/>
    </row>
    <row r="50" spans="1:8" x14ac:dyDescent="0.25">
      <c r="A50" s="31">
        <v>32931</v>
      </c>
      <c r="B50" s="32" t="s">
        <v>64</v>
      </c>
      <c r="C50" s="33">
        <v>663.61</v>
      </c>
      <c r="D50" s="33">
        <v>929</v>
      </c>
      <c r="E50" s="33">
        <v>929</v>
      </c>
      <c r="F50" s="33">
        <v>929</v>
      </c>
      <c r="H50" s="4"/>
    </row>
    <row r="51" spans="1:8" x14ac:dyDescent="0.25">
      <c r="A51" s="31">
        <v>32941</v>
      </c>
      <c r="B51" s="32" t="s">
        <v>65</v>
      </c>
      <c r="C51" s="33">
        <v>530.89</v>
      </c>
      <c r="D51" s="33">
        <v>531</v>
      </c>
      <c r="E51" s="33">
        <v>531</v>
      </c>
      <c r="F51" s="33">
        <v>531</v>
      </c>
      <c r="H51" s="4"/>
    </row>
    <row r="52" spans="1:8" x14ac:dyDescent="0.25">
      <c r="A52" s="31">
        <v>32952</v>
      </c>
      <c r="B52" s="32" t="s">
        <v>66</v>
      </c>
      <c r="C52" s="33">
        <v>132.72</v>
      </c>
      <c r="D52" s="33">
        <v>0</v>
      </c>
      <c r="E52" s="33">
        <v>0</v>
      </c>
      <c r="F52" s="33">
        <v>0</v>
      </c>
      <c r="H52" s="4"/>
    </row>
    <row r="53" spans="1:8" x14ac:dyDescent="0.25">
      <c r="A53" s="31">
        <v>32953</v>
      </c>
      <c r="B53" s="32" t="s">
        <v>67</v>
      </c>
      <c r="C53" s="33">
        <v>398.17</v>
      </c>
      <c r="D53" s="33">
        <v>0</v>
      </c>
      <c r="E53" s="33">
        <v>0</v>
      </c>
      <c r="F53" s="33">
        <v>0</v>
      </c>
      <c r="H53" s="4"/>
    </row>
    <row r="54" spans="1:8" x14ac:dyDescent="0.25">
      <c r="A54" s="31">
        <v>32999</v>
      </c>
      <c r="B54" s="32" t="s">
        <v>19</v>
      </c>
      <c r="C54" s="33">
        <v>663.61</v>
      </c>
      <c r="D54" s="33">
        <v>664</v>
      </c>
      <c r="E54" s="33">
        <v>664</v>
      </c>
      <c r="F54" s="33">
        <v>664</v>
      </c>
      <c r="H54" s="4"/>
    </row>
    <row r="55" spans="1:8" x14ac:dyDescent="0.25">
      <c r="A55" s="34">
        <v>34</v>
      </c>
      <c r="B55" s="35" t="s">
        <v>21</v>
      </c>
      <c r="C55" s="36">
        <f t="shared" ref="C55:F55" si="18">C56</f>
        <v>1061.78</v>
      </c>
      <c r="D55" s="36">
        <f t="shared" si="18"/>
        <v>1062</v>
      </c>
      <c r="E55" s="36">
        <f t="shared" si="18"/>
        <v>1062</v>
      </c>
      <c r="F55" s="36">
        <f t="shared" si="18"/>
        <v>1062</v>
      </c>
      <c r="H55" s="4"/>
    </row>
    <row r="56" spans="1:8" x14ac:dyDescent="0.25">
      <c r="A56" s="28">
        <v>343</v>
      </c>
      <c r="B56" s="29" t="s">
        <v>20</v>
      </c>
      <c r="C56" s="30">
        <f>SUM(C57)</f>
        <v>1061.78</v>
      </c>
      <c r="D56" s="30">
        <f t="shared" ref="D56:F56" si="19">SUM(D57)</f>
        <v>1062</v>
      </c>
      <c r="E56" s="30">
        <f t="shared" si="19"/>
        <v>1062</v>
      </c>
      <c r="F56" s="30">
        <f t="shared" si="19"/>
        <v>1062</v>
      </c>
      <c r="H56" s="4"/>
    </row>
    <row r="57" spans="1:8" x14ac:dyDescent="0.25">
      <c r="A57" s="31">
        <v>34311</v>
      </c>
      <c r="B57" s="32" t="s">
        <v>68</v>
      </c>
      <c r="C57" s="33">
        <v>1061.78</v>
      </c>
      <c r="D57" s="33">
        <v>1062</v>
      </c>
      <c r="E57" s="33">
        <v>1062</v>
      </c>
      <c r="F57" s="33">
        <v>1062</v>
      </c>
      <c r="H57" s="4"/>
    </row>
    <row r="58" spans="1:8" x14ac:dyDescent="0.25">
      <c r="A58" s="16" t="s">
        <v>24</v>
      </c>
      <c r="B58" s="37" t="s">
        <v>25</v>
      </c>
      <c r="C58" s="18">
        <f t="shared" ref="C58:F59" si="20">C59</f>
        <v>9290.6</v>
      </c>
      <c r="D58" s="18">
        <f t="shared" si="20"/>
        <v>0</v>
      </c>
      <c r="E58" s="18">
        <f t="shared" si="20"/>
        <v>0</v>
      </c>
      <c r="F58" s="18">
        <f t="shared" si="20"/>
        <v>0</v>
      </c>
      <c r="H58" s="4"/>
    </row>
    <row r="59" spans="1:8" x14ac:dyDescent="0.25">
      <c r="A59" s="19" t="s">
        <v>9</v>
      </c>
      <c r="B59" s="20" t="s">
        <v>12</v>
      </c>
      <c r="C59" s="21">
        <f>C60</f>
        <v>9290.6</v>
      </c>
      <c r="D59" s="21">
        <f t="shared" si="20"/>
        <v>0</v>
      </c>
      <c r="E59" s="21">
        <f t="shared" si="20"/>
        <v>0</v>
      </c>
      <c r="F59" s="21">
        <f t="shared" si="20"/>
        <v>0</v>
      </c>
      <c r="H59" s="4"/>
    </row>
    <row r="60" spans="1:8" x14ac:dyDescent="0.25">
      <c r="A60" s="22">
        <v>3</v>
      </c>
      <c r="B60" s="23" t="s">
        <v>10</v>
      </c>
      <c r="C60" s="24">
        <f t="shared" ref="C60:F62" si="21">C61</f>
        <v>9290.6</v>
      </c>
      <c r="D60" s="24">
        <f t="shared" si="21"/>
        <v>0</v>
      </c>
      <c r="E60" s="24">
        <f t="shared" si="21"/>
        <v>0</v>
      </c>
      <c r="F60" s="24">
        <f t="shared" si="21"/>
        <v>0</v>
      </c>
      <c r="H60" s="4"/>
    </row>
    <row r="61" spans="1:8" x14ac:dyDescent="0.25">
      <c r="A61" s="25">
        <v>32</v>
      </c>
      <c r="B61" s="26" t="s">
        <v>11</v>
      </c>
      <c r="C61" s="27">
        <f t="shared" si="21"/>
        <v>9290.6</v>
      </c>
      <c r="D61" s="27">
        <f t="shared" si="21"/>
        <v>0</v>
      </c>
      <c r="E61" s="27">
        <f t="shared" si="21"/>
        <v>0</v>
      </c>
      <c r="F61" s="27">
        <f t="shared" si="21"/>
        <v>0</v>
      </c>
      <c r="H61" s="4"/>
    </row>
    <row r="62" spans="1:8" x14ac:dyDescent="0.25">
      <c r="A62" s="28">
        <v>323</v>
      </c>
      <c r="B62" s="29" t="s">
        <v>18</v>
      </c>
      <c r="C62" s="30">
        <f t="shared" si="21"/>
        <v>9290.6</v>
      </c>
      <c r="D62" s="30">
        <f t="shared" si="21"/>
        <v>0</v>
      </c>
      <c r="E62" s="30">
        <f t="shared" si="21"/>
        <v>0</v>
      </c>
      <c r="F62" s="30">
        <f t="shared" si="21"/>
        <v>0</v>
      </c>
      <c r="H62" s="4"/>
    </row>
    <row r="63" spans="1:8" x14ac:dyDescent="0.25">
      <c r="A63" s="31">
        <v>32321</v>
      </c>
      <c r="B63" s="32" t="s">
        <v>47</v>
      </c>
      <c r="C63" s="33">
        <v>9290.6</v>
      </c>
      <c r="D63" s="33">
        <v>0</v>
      </c>
      <c r="E63" s="33">
        <v>0</v>
      </c>
      <c r="F63" s="44">
        <v>0</v>
      </c>
      <c r="H63" s="4"/>
    </row>
    <row r="64" spans="1:8" x14ac:dyDescent="0.25">
      <c r="A64" s="16" t="s">
        <v>70</v>
      </c>
      <c r="B64" s="38" t="s">
        <v>71</v>
      </c>
      <c r="C64" s="18">
        <f t="shared" ref="C64:F64" si="22">C65</f>
        <v>1330546.1499999999</v>
      </c>
      <c r="D64" s="18">
        <f t="shared" si="22"/>
        <v>1350521</v>
      </c>
      <c r="E64" s="18">
        <f t="shared" si="22"/>
        <v>1350521</v>
      </c>
      <c r="F64" s="18">
        <f t="shared" si="22"/>
        <v>1350521</v>
      </c>
      <c r="H64" s="4"/>
    </row>
    <row r="65" spans="1:11" x14ac:dyDescent="0.25">
      <c r="A65" s="19" t="s">
        <v>26</v>
      </c>
      <c r="B65" s="7" t="s">
        <v>72</v>
      </c>
      <c r="C65" s="21">
        <f t="shared" ref="C65:F65" si="23">C68+C71+C84+C77+C82+C87+C91</f>
        <v>1330546.1499999999</v>
      </c>
      <c r="D65" s="21">
        <f t="shared" si="23"/>
        <v>1350521</v>
      </c>
      <c r="E65" s="21">
        <f t="shared" si="23"/>
        <v>1350521</v>
      </c>
      <c r="F65" s="21">
        <f t="shared" si="23"/>
        <v>1350521</v>
      </c>
      <c r="H65" s="4"/>
    </row>
    <row r="66" spans="1:11" x14ac:dyDescent="0.25">
      <c r="A66" s="22">
        <v>3</v>
      </c>
      <c r="B66" s="39" t="s">
        <v>10</v>
      </c>
      <c r="C66" s="24">
        <f t="shared" ref="C66:F66" si="24">C67+C81+C90</f>
        <v>1330546.1499999999</v>
      </c>
      <c r="D66" s="24">
        <f t="shared" si="24"/>
        <v>1350521</v>
      </c>
      <c r="E66" s="24">
        <f t="shared" si="24"/>
        <v>1350521</v>
      </c>
      <c r="F66" s="24">
        <f t="shared" si="24"/>
        <v>1350521</v>
      </c>
      <c r="H66" s="4"/>
    </row>
    <row r="67" spans="1:11" x14ac:dyDescent="0.25">
      <c r="A67" s="25">
        <v>31</v>
      </c>
      <c r="B67" s="40" t="s">
        <v>73</v>
      </c>
      <c r="C67" s="27">
        <f t="shared" ref="C67:F67" si="25">C68+C71+C77</f>
        <v>1294047.3799999999</v>
      </c>
      <c r="D67" s="27">
        <f t="shared" si="25"/>
        <v>1300750</v>
      </c>
      <c r="E67" s="27">
        <f t="shared" si="25"/>
        <v>1300750</v>
      </c>
      <c r="F67" s="27">
        <f t="shared" si="25"/>
        <v>1300750</v>
      </c>
      <c r="H67" s="4"/>
    </row>
    <row r="68" spans="1:11" x14ac:dyDescent="0.25">
      <c r="A68" s="28">
        <v>311</v>
      </c>
      <c r="B68" s="41" t="s">
        <v>74</v>
      </c>
      <c r="C68" s="30">
        <f t="shared" ref="C68:F68" si="26">SUM(C69:C70)</f>
        <v>1061782.47</v>
      </c>
      <c r="D68" s="30">
        <f t="shared" si="26"/>
        <v>1061782</v>
      </c>
      <c r="E68" s="30">
        <f t="shared" si="26"/>
        <v>1061782</v>
      </c>
      <c r="F68" s="30">
        <f t="shared" si="26"/>
        <v>1061782</v>
      </c>
      <c r="H68" s="4"/>
    </row>
    <row r="69" spans="1:11" x14ac:dyDescent="0.25">
      <c r="A69" s="31">
        <v>31111</v>
      </c>
      <c r="B69" s="42" t="s">
        <v>75</v>
      </c>
      <c r="C69" s="33">
        <v>1061782.47</v>
      </c>
      <c r="D69" s="33">
        <v>1061782</v>
      </c>
      <c r="E69" s="33">
        <v>1061782</v>
      </c>
      <c r="F69" s="33">
        <v>1061782</v>
      </c>
      <c r="H69" s="4"/>
    </row>
    <row r="70" spans="1:11" x14ac:dyDescent="0.25">
      <c r="A70" s="31">
        <v>31113</v>
      </c>
      <c r="B70" s="42" t="s">
        <v>76</v>
      </c>
      <c r="C70" s="33">
        <v>0</v>
      </c>
      <c r="D70" s="33">
        <v>0</v>
      </c>
      <c r="E70" s="33">
        <v>0</v>
      </c>
      <c r="F70" s="33">
        <v>0</v>
      </c>
      <c r="H70" s="4"/>
    </row>
    <row r="71" spans="1:11" x14ac:dyDescent="0.25">
      <c r="A71" s="28">
        <v>312</v>
      </c>
      <c r="B71" s="41" t="s">
        <v>77</v>
      </c>
      <c r="C71" s="30">
        <f t="shared" ref="C71:F71" si="27">SUM(C72:C76)</f>
        <v>46452.98</v>
      </c>
      <c r="D71" s="30">
        <f t="shared" si="27"/>
        <v>53090</v>
      </c>
      <c r="E71" s="30">
        <f t="shared" si="27"/>
        <v>53090</v>
      </c>
      <c r="F71" s="30">
        <f t="shared" si="27"/>
        <v>53090</v>
      </c>
      <c r="H71" s="4"/>
    </row>
    <row r="72" spans="1:11" x14ac:dyDescent="0.25">
      <c r="A72" s="31">
        <v>31212</v>
      </c>
      <c r="B72" s="42" t="s">
        <v>78</v>
      </c>
      <c r="C72" s="33">
        <v>22562.880000000001</v>
      </c>
      <c r="D72" s="33">
        <v>22563</v>
      </c>
      <c r="E72" s="33">
        <v>22563</v>
      </c>
      <c r="F72" s="33">
        <v>22563</v>
      </c>
      <c r="H72" s="4"/>
    </row>
    <row r="73" spans="1:11" x14ac:dyDescent="0.25">
      <c r="A73" s="31">
        <v>31213</v>
      </c>
      <c r="B73" s="42" t="s">
        <v>79</v>
      </c>
      <c r="C73" s="33">
        <v>3981.68</v>
      </c>
      <c r="D73" s="33">
        <v>10618</v>
      </c>
      <c r="E73" s="33">
        <v>10618</v>
      </c>
      <c r="F73" s="33">
        <v>10618</v>
      </c>
      <c r="H73" s="4"/>
    </row>
    <row r="74" spans="1:11" x14ac:dyDescent="0.25">
      <c r="A74" s="31">
        <v>31214</v>
      </c>
      <c r="B74" s="42" t="s">
        <v>80</v>
      </c>
      <c r="C74" s="33">
        <v>0</v>
      </c>
      <c r="D74" s="33">
        <v>0</v>
      </c>
      <c r="E74" s="33">
        <v>0</v>
      </c>
      <c r="F74" s="33">
        <v>0</v>
      </c>
      <c r="H74" s="4"/>
    </row>
    <row r="75" spans="1:11" x14ac:dyDescent="0.25">
      <c r="A75" s="31">
        <v>31215</v>
      </c>
      <c r="B75" s="42" t="s">
        <v>81</v>
      </c>
      <c r="C75" s="33">
        <v>3981.68</v>
      </c>
      <c r="D75" s="33">
        <v>3982</v>
      </c>
      <c r="E75" s="33">
        <v>3982</v>
      </c>
      <c r="F75" s="33">
        <v>3982</v>
      </c>
      <c r="H75" s="4"/>
    </row>
    <row r="76" spans="1:11" x14ac:dyDescent="0.25">
      <c r="A76" s="31">
        <v>31216</v>
      </c>
      <c r="B76" s="42" t="s">
        <v>82</v>
      </c>
      <c r="C76" s="33">
        <v>15926.74</v>
      </c>
      <c r="D76" s="33">
        <v>15927</v>
      </c>
      <c r="E76" s="33">
        <v>15927</v>
      </c>
      <c r="F76" s="33">
        <v>15927</v>
      </c>
      <c r="H76" s="4"/>
      <c r="K76" s="9"/>
    </row>
    <row r="77" spans="1:11" x14ac:dyDescent="0.25">
      <c r="A77" s="28">
        <v>313</v>
      </c>
      <c r="B77" s="41" t="s">
        <v>83</v>
      </c>
      <c r="C77" s="30">
        <f t="shared" ref="C77:F77" si="28">SUM(C78:C80)</f>
        <v>185811.93</v>
      </c>
      <c r="D77" s="30">
        <f t="shared" si="28"/>
        <v>185878</v>
      </c>
      <c r="E77" s="30">
        <f t="shared" si="28"/>
        <v>185878</v>
      </c>
      <c r="F77" s="30">
        <f t="shared" si="28"/>
        <v>185878</v>
      </c>
      <c r="H77" s="4"/>
    </row>
    <row r="78" spans="1:11" x14ac:dyDescent="0.25">
      <c r="A78" s="31">
        <v>31321</v>
      </c>
      <c r="B78" s="42" t="s">
        <v>84</v>
      </c>
      <c r="C78" s="33">
        <v>185811.93</v>
      </c>
      <c r="D78" s="33">
        <v>185812</v>
      </c>
      <c r="E78" s="33">
        <v>185812</v>
      </c>
      <c r="F78" s="33">
        <v>185812</v>
      </c>
      <c r="H78" s="4"/>
    </row>
    <row r="79" spans="1:11" x14ac:dyDescent="0.25">
      <c r="A79" s="31">
        <v>31322</v>
      </c>
      <c r="B79" s="42" t="s">
        <v>85</v>
      </c>
      <c r="C79" s="33">
        <v>0</v>
      </c>
      <c r="D79" s="33">
        <v>0</v>
      </c>
      <c r="E79" s="33">
        <v>0</v>
      </c>
      <c r="F79" s="33">
        <v>0</v>
      </c>
      <c r="H79" s="4"/>
    </row>
    <row r="80" spans="1:11" x14ac:dyDescent="0.25">
      <c r="A80" s="31">
        <v>31332</v>
      </c>
      <c r="B80" s="42" t="s">
        <v>86</v>
      </c>
      <c r="C80" s="33">
        <v>0</v>
      </c>
      <c r="D80" s="33">
        <v>66</v>
      </c>
      <c r="E80" s="33">
        <v>66</v>
      </c>
      <c r="F80" s="33">
        <v>66</v>
      </c>
      <c r="H80" s="4"/>
    </row>
    <row r="81" spans="1:8" x14ac:dyDescent="0.25">
      <c r="A81" s="25">
        <v>32</v>
      </c>
      <c r="B81" s="40" t="s">
        <v>11</v>
      </c>
      <c r="C81" s="27">
        <f t="shared" ref="C81:F81" si="29">C82+C84+C87</f>
        <v>36498.769999999997</v>
      </c>
      <c r="D81" s="27">
        <f t="shared" si="29"/>
        <v>49771</v>
      </c>
      <c r="E81" s="27">
        <f t="shared" si="29"/>
        <v>49771</v>
      </c>
      <c r="F81" s="27">
        <f t="shared" si="29"/>
        <v>49771</v>
      </c>
      <c r="H81" s="4"/>
    </row>
    <row r="82" spans="1:8" x14ac:dyDescent="0.25">
      <c r="A82" s="28">
        <v>321</v>
      </c>
      <c r="B82" s="41" t="s">
        <v>16</v>
      </c>
      <c r="C82" s="30">
        <f t="shared" ref="C82:F82" si="30">C83</f>
        <v>33180.699999999997</v>
      </c>
      <c r="D82" s="30">
        <f t="shared" si="30"/>
        <v>46453</v>
      </c>
      <c r="E82" s="30">
        <f t="shared" si="30"/>
        <v>46453</v>
      </c>
      <c r="F82" s="30">
        <f t="shared" si="30"/>
        <v>46453</v>
      </c>
      <c r="H82" s="4"/>
    </row>
    <row r="83" spans="1:8" x14ac:dyDescent="0.25">
      <c r="A83" s="31">
        <v>32121</v>
      </c>
      <c r="B83" s="42" t="s">
        <v>87</v>
      </c>
      <c r="C83" s="33">
        <v>33180.699999999997</v>
      </c>
      <c r="D83" s="33">
        <v>46453</v>
      </c>
      <c r="E83" s="33">
        <v>46453</v>
      </c>
      <c r="F83" s="33">
        <v>46453</v>
      </c>
      <c r="H83" s="4"/>
    </row>
    <row r="84" spans="1:8" x14ac:dyDescent="0.25">
      <c r="A84" s="28">
        <v>323</v>
      </c>
      <c r="B84" s="41" t="s">
        <v>18</v>
      </c>
      <c r="C84" s="30">
        <f t="shared" ref="C84:F84" si="31">SUM(C85:C86)</f>
        <v>0</v>
      </c>
      <c r="D84" s="30">
        <f t="shared" si="31"/>
        <v>0</v>
      </c>
      <c r="E84" s="30">
        <f t="shared" si="31"/>
        <v>0</v>
      </c>
      <c r="F84" s="30">
        <f t="shared" si="31"/>
        <v>0</v>
      </c>
      <c r="H84" s="4"/>
    </row>
    <row r="85" spans="1:8" x14ac:dyDescent="0.25">
      <c r="A85" s="31">
        <v>32363</v>
      </c>
      <c r="B85" s="42" t="s">
        <v>88</v>
      </c>
      <c r="C85" s="33">
        <v>0</v>
      </c>
      <c r="D85" s="33">
        <v>0</v>
      </c>
      <c r="E85" s="33">
        <v>0</v>
      </c>
      <c r="F85" s="33">
        <v>0</v>
      </c>
      <c r="H85" s="4"/>
    </row>
    <row r="86" spans="1:8" x14ac:dyDescent="0.25">
      <c r="A86" s="31">
        <v>32372</v>
      </c>
      <c r="B86" s="42" t="s">
        <v>89</v>
      </c>
      <c r="C86" s="33">
        <v>0</v>
      </c>
      <c r="D86" s="33">
        <v>0</v>
      </c>
      <c r="E86" s="33">
        <v>0</v>
      </c>
      <c r="F86" s="33">
        <v>0</v>
      </c>
      <c r="H86" s="4"/>
    </row>
    <row r="87" spans="1:8" x14ac:dyDescent="0.25">
      <c r="A87" s="28">
        <v>329</v>
      </c>
      <c r="B87" s="41" t="s">
        <v>19</v>
      </c>
      <c r="C87" s="30">
        <f t="shared" ref="C87:F87" si="32">SUM(C88:C89)</f>
        <v>3318.07</v>
      </c>
      <c r="D87" s="30">
        <f t="shared" si="32"/>
        <v>3318</v>
      </c>
      <c r="E87" s="30">
        <f t="shared" si="32"/>
        <v>3318</v>
      </c>
      <c r="F87" s="30">
        <f t="shared" si="32"/>
        <v>3318</v>
      </c>
      <c r="H87" s="4"/>
    </row>
    <row r="88" spans="1:8" x14ac:dyDescent="0.25">
      <c r="A88" s="31">
        <v>32955</v>
      </c>
      <c r="B88" s="42" t="s">
        <v>91</v>
      </c>
      <c r="C88" s="33">
        <v>3318.07</v>
      </c>
      <c r="D88" s="33">
        <v>3318</v>
      </c>
      <c r="E88" s="33">
        <v>3318</v>
      </c>
      <c r="F88" s="33">
        <v>3318</v>
      </c>
      <c r="H88" s="4"/>
    </row>
    <row r="89" spans="1:8" x14ac:dyDescent="0.25">
      <c r="A89" s="31">
        <v>32961</v>
      </c>
      <c r="B89" s="42" t="s">
        <v>90</v>
      </c>
      <c r="C89" s="33">
        <v>0</v>
      </c>
      <c r="D89" s="33">
        <v>0</v>
      </c>
      <c r="E89" s="33">
        <v>0</v>
      </c>
      <c r="F89" s="33">
        <v>0</v>
      </c>
      <c r="H89" s="4"/>
    </row>
    <row r="90" spans="1:8" x14ac:dyDescent="0.25">
      <c r="A90" s="25">
        <v>34</v>
      </c>
      <c r="B90" s="40" t="s">
        <v>21</v>
      </c>
      <c r="C90" s="27">
        <f t="shared" ref="C90:F90" si="33">C91</f>
        <v>0</v>
      </c>
      <c r="D90" s="27">
        <f t="shared" si="33"/>
        <v>0</v>
      </c>
      <c r="E90" s="27">
        <f t="shared" si="33"/>
        <v>0</v>
      </c>
      <c r="F90" s="27">
        <f t="shared" si="33"/>
        <v>0</v>
      </c>
      <c r="H90" s="4"/>
    </row>
    <row r="91" spans="1:8" x14ac:dyDescent="0.25">
      <c r="A91" s="28">
        <v>343</v>
      </c>
      <c r="B91" s="41" t="s">
        <v>92</v>
      </c>
      <c r="C91" s="30">
        <f t="shared" ref="C91:F91" si="34">SUM(C92:C94)</f>
        <v>0</v>
      </c>
      <c r="D91" s="30">
        <f t="shared" si="34"/>
        <v>0</v>
      </c>
      <c r="E91" s="30">
        <f t="shared" si="34"/>
        <v>0</v>
      </c>
      <c r="F91" s="30">
        <f t="shared" si="34"/>
        <v>0</v>
      </c>
      <c r="H91" s="4"/>
    </row>
    <row r="92" spans="1:8" x14ac:dyDescent="0.25">
      <c r="A92" s="31">
        <v>34331</v>
      </c>
      <c r="B92" s="42" t="s">
        <v>93</v>
      </c>
      <c r="C92" s="33">
        <v>0</v>
      </c>
      <c r="D92" s="33">
        <v>0</v>
      </c>
      <c r="E92" s="33">
        <v>0</v>
      </c>
      <c r="F92" s="44">
        <v>0</v>
      </c>
      <c r="H92" s="4"/>
    </row>
    <row r="93" spans="1:8" x14ac:dyDescent="0.25">
      <c r="A93" s="31">
        <v>34332</v>
      </c>
      <c r="B93" s="42" t="s">
        <v>94</v>
      </c>
      <c r="C93" s="33">
        <v>0</v>
      </c>
      <c r="D93" s="33">
        <v>0</v>
      </c>
      <c r="E93" s="33">
        <v>0</v>
      </c>
      <c r="F93" s="44">
        <v>0</v>
      </c>
      <c r="H93" s="4"/>
    </row>
    <row r="94" spans="1:8" x14ac:dyDescent="0.25">
      <c r="A94" s="31">
        <v>34339</v>
      </c>
      <c r="B94" s="42" t="s">
        <v>95</v>
      </c>
      <c r="C94" s="33">
        <v>0</v>
      </c>
      <c r="D94" s="33">
        <v>0</v>
      </c>
      <c r="E94" s="33">
        <v>0</v>
      </c>
      <c r="F94" s="44">
        <v>0</v>
      </c>
      <c r="H94" s="4"/>
    </row>
    <row r="95" spans="1:8" x14ac:dyDescent="0.25">
      <c r="A95" s="13" t="s">
        <v>96</v>
      </c>
      <c r="B95" s="43" t="s">
        <v>102</v>
      </c>
      <c r="C95" s="15">
        <f>C96+C184+C231+C242+C279+C285+C273+C225</f>
        <v>354537.83999999997</v>
      </c>
      <c r="D95" s="15">
        <f t="shared" ref="D95:F95" si="35">D96+D184+D231+D242+D279+D285+D273+D225</f>
        <v>276024</v>
      </c>
      <c r="E95" s="15">
        <f t="shared" si="35"/>
        <v>278746</v>
      </c>
      <c r="F95" s="15">
        <f t="shared" si="35"/>
        <v>278746</v>
      </c>
      <c r="H95" s="4"/>
    </row>
    <row r="96" spans="1:8" x14ac:dyDescent="0.25">
      <c r="A96" s="16" t="s">
        <v>97</v>
      </c>
      <c r="B96" s="38" t="s">
        <v>101</v>
      </c>
      <c r="C96" s="18">
        <f>C97+C105+C117+C135</f>
        <v>90490.39</v>
      </c>
      <c r="D96" s="18">
        <f t="shared" ref="D96:F96" si="36">D97+D105+D117+D135</f>
        <v>17745</v>
      </c>
      <c r="E96" s="18">
        <f t="shared" si="36"/>
        <v>17745</v>
      </c>
      <c r="F96" s="18">
        <f t="shared" si="36"/>
        <v>17745</v>
      </c>
      <c r="H96" s="4"/>
    </row>
    <row r="97" spans="1:8" x14ac:dyDescent="0.25">
      <c r="A97" s="19" t="s">
        <v>98</v>
      </c>
      <c r="B97" s="7" t="s">
        <v>100</v>
      </c>
      <c r="C97" s="21">
        <f t="shared" ref="C97:F98" si="37">C98</f>
        <v>57030.99</v>
      </c>
      <c r="D97" s="21">
        <f t="shared" si="37"/>
        <v>0</v>
      </c>
      <c r="E97" s="21">
        <f t="shared" si="37"/>
        <v>0</v>
      </c>
      <c r="F97" s="21">
        <f t="shared" si="37"/>
        <v>0</v>
      </c>
      <c r="H97" s="4"/>
    </row>
    <row r="98" spans="1:8" x14ac:dyDescent="0.25">
      <c r="A98" s="22">
        <v>3</v>
      </c>
      <c r="B98" s="39" t="s">
        <v>10</v>
      </c>
      <c r="C98" s="24">
        <f t="shared" si="37"/>
        <v>57030.99</v>
      </c>
      <c r="D98" s="24">
        <f t="shared" si="37"/>
        <v>0</v>
      </c>
      <c r="E98" s="24">
        <f t="shared" si="37"/>
        <v>0</v>
      </c>
      <c r="F98" s="24">
        <f t="shared" si="37"/>
        <v>0</v>
      </c>
      <c r="H98" s="4"/>
    </row>
    <row r="99" spans="1:8" x14ac:dyDescent="0.25">
      <c r="A99" s="25">
        <v>32</v>
      </c>
      <c r="B99" s="40" t="s">
        <v>11</v>
      </c>
      <c r="C99" s="27">
        <f>C100+C102</f>
        <v>57030.99</v>
      </c>
      <c r="D99" s="27">
        <f t="shared" ref="D99:F99" si="38">D100+D102</f>
        <v>0</v>
      </c>
      <c r="E99" s="27">
        <f t="shared" si="38"/>
        <v>0</v>
      </c>
      <c r="F99" s="27">
        <f t="shared" si="38"/>
        <v>0</v>
      </c>
      <c r="H99" s="4"/>
    </row>
    <row r="100" spans="1:8" x14ac:dyDescent="0.25">
      <c r="A100" s="28">
        <v>322</v>
      </c>
      <c r="B100" s="41" t="s">
        <v>2</v>
      </c>
      <c r="C100" s="30">
        <f t="shared" ref="C100:F100" si="39">C101</f>
        <v>33180.699999999997</v>
      </c>
      <c r="D100" s="30">
        <f t="shared" si="39"/>
        <v>0</v>
      </c>
      <c r="E100" s="30">
        <f t="shared" si="39"/>
        <v>0</v>
      </c>
      <c r="F100" s="30">
        <f t="shared" si="39"/>
        <v>0</v>
      </c>
      <c r="H100" s="4"/>
    </row>
    <row r="101" spans="1:8" x14ac:dyDescent="0.25">
      <c r="A101" s="31">
        <v>32231</v>
      </c>
      <c r="B101" s="42" t="s">
        <v>37</v>
      </c>
      <c r="C101" s="33">
        <v>33180.699999999997</v>
      </c>
      <c r="D101" s="33">
        <v>0</v>
      </c>
      <c r="E101" s="33">
        <v>0</v>
      </c>
      <c r="F101" s="44">
        <v>0</v>
      </c>
      <c r="H101" s="4"/>
    </row>
    <row r="102" spans="1:8" x14ac:dyDescent="0.25">
      <c r="A102" s="28">
        <v>372</v>
      </c>
      <c r="B102" s="41" t="s">
        <v>105</v>
      </c>
      <c r="C102" s="30">
        <f>SUM(C103:C104)</f>
        <v>23850.29</v>
      </c>
      <c r="D102" s="30">
        <f t="shared" ref="D102:F102" si="40">SUM(D103:D104)</f>
        <v>0</v>
      </c>
      <c r="E102" s="30">
        <f t="shared" si="40"/>
        <v>0</v>
      </c>
      <c r="F102" s="30">
        <f t="shared" si="40"/>
        <v>0</v>
      </c>
      <c r="H102" s="4"/>
    </row>
    <row r="103" spans="1:8" x14ac:dyDescent="0.25">
      <c r="A103" s="31">
        <v>37219</v>
      </c>
      <c r="B103" s="42" t="s">
        <v>106</v>
      </c>
      <c r="C103" s="33">
        <v>23757.38</v>
      </c>
      <c r="D103" s="33">
        <v>0</v>
      </c>
      <c r="E103" s="33">
        <v>0</v>
      </c>
      <c r="F103" s="44">
        <v>0</v>
      </c>
      <c r="H103" s="4"/>
    </row>
    <row r="104" spans="1:8" x14ac:dyDescent="0.25">
      <c r="A104" s="31">
        <v>37221</v>
      </c>
      <c r="B104" s="42" t="s">
        <v>107</v>
      </c>
      <c r="C104" s="33">
        <v>92.91</v>
      </c>
      <c r="D104" s="33">
        <v>0</v>
      </c>
      <c r="E104" s="33">
        <v>0</v>
      </c>
      <c r="F104" s="44">
        <v>0</v>
      </c>
      <c r="H104" s="4"/>
    </row>
    <row r="105" spans="1:8" x14ac:dyDescent="0.25">
      <c r="A105" s="19" t="s">
        <v>99</v>
      </c>
      <c r="B105" s="7" t="s">
        <v>104</v>
      </c>
      <c r="C105" s="21">
        <f>C106+C112</f>
        <v>1061.78</v>
      </c>
      <c r="D105" s="21">
        <f t="shared" ref="D105:F105" si="41">D106+D112</f>
        <v>1062</v>
      </c>
      <c r="E105" s="21">
        <f t="shared" si="41"/>
        <v>1062</v>
      </c>
      <c r="F105" s="21">
        <f t="shared" si="41"/>
        <v>1062</v>
      </c>
      <c r="H105" s="4"/>
    </row>
    <row r="106" spans="1:8" x14ac:dyDescent="0.25">
      <c r="A106" s="22">
        <v>3</v>
      </c>
      <c r="B106" s="39" t="s">
        <v>10</v>
      </c>
      <c r="C106" s="24">
        <f t="shared" ref="C106:F106" si="42">C107</f>
        <v>1061.78</v>
      </c>
      <c r="D106" s="24">
        <f t="shared" si="42"/>
        <v>1062</v>
      </c>
      <c r="E106" s="24">
        <f t="shared" si="42"/>
        <v>1062</v>
      </c>
      <c r="F106" s="24">
        <f t="shared" si="42"/>
        <v>1062</v>
      </c>
      <c r="H106" s="4"/>
    </row>
    <row r="107" spans="1:8" x14ac:dyDescent="0.25">
      <c r="A107" s="25">
        <v>32</v>
      </c>
      <c r="B107" s="40" t="s">
        <v>11</v>
      </c>
      <c r="C107" s="27">
        <f t="shared" ref="C107:F107" si="43">C108+C110</f>
        <v>1061.78</v>
      </c>
      <c r="D107" s="27">
        <f t="shared" si="43"/>
        <v>1062</v>
      </c>
      <c r="E107" s="27">
        <f t="shared" si="43"/>
        <v>1062</v>
      </c>
      <c r="F107" s="27">
        <f t="shared" si="43"/>
        <v>1062</v>
      </c>
      <c r="H107" s="4"/>
    </row>
    <row r="108" spans="1:8" x14ac:dyDescent="0.25">
      <c r="A108" s="28">
        <v>322</v>
      </c>
      <c r="B108" s="41" t="s">
        <v>17</v>
      </c>
      <c r="C108" s="30">
        <f>C109</f>
        <v>0</v>
      </c>
      <c r="D108" s="30">
        <f t="shared" ref="D108:F108" si="44">D109</f>
        <v>0</v>
      </c>
      <c r="E108" s="30">
        <f t="shared" si="44"/>
        <v>0</v>
      </c>
      <c r="F108" s="30">
        <f t="shared" si="44"/>
        <v>0</v>
      </c>
      <c r="H108" s="4"/>
    </row>
    <row r="109" spans="1:8" x14ac:dyDescent="0.25">
      <c r="A109" s="31">
        <v>32251</v>
      </c>
      <c r="B109" s="42" t="s">
        <v>42</v>
      </c>
      <c r="C109" s="44">
        <v>0</v>
      </c>
      <c r="D109" s="44">
        <v>0</v>
      </c>
      <c r="E109" s="44">
        <v>0</v>
      </c>
      <c r="F109" s="44">
        <v>0</v>
      </c>
      <c r="H109" s="4"/>
    </row>
    <row r="110" spans="1:8" x14ac:dyDescent="0.25">
      <c r="A110" s="28">
        <v>329</v>
      </c>
      <c r="B110" s="41" t="s">
        <v>19</v>
      </c>
      <c r="C110" s="30">
        <f>C111</f>
        <v>1061.78</v>
      </c>
      <c r="D110" s="30">
        <f t="shared" ref="D110:F110" si="45">D111</f>
        <v>1062</v>
      </c>
      <c r="E110" s="30">
        <f t="shared" si="45"/>
        <v>1062</v>
      </c>
      <c r="F110" s="30">
        <f t="shared" si="45"/>
        <v>1062</v>
      </c>
      <c r="H110" s="4"/>
    </row>
    <row r="111" spans="1:8" x14ac:dyDescent="0.25">
      <c r="A111" s="31">
        <v>32999</v>
      </c>
      <c r="B111" s="42" t="s">
        <v>19</v>
      </c>
      <c r="C111" s="44">
        <v>1061.78</v>
      </c>
      <c r="D111" s="44">
        <v>1062</v>
      </c>
      <c r="E111" s="44">
        <v>1062</v>
      </c>
      <c r="F111" s="44">
        <v>1062</v>
      </c>
      <c r="H111" s="4"/>
    </row>
    <row r="112" spans="1:8" x14ac:dyDescent="0.25">
      <c r="A112" s="22">
        <v>4</v>
      </c>
      <c r="B112" s="39" t="s">
        <v>108</v>
      </c>
      <c r="C112" s="24">
        <f t="shared" ref="C112:C113" si="46">C113</f>
        <v>0</v>
      </c>
      <c r="D112" s="24">
        <f t="shared" ref="D112:E112" si="47">D113</f>
        <v>0</v>
      </c>
      <c r="E112" s="24">
        <f t="shared" si="47"/>
        <v>0</v>
      </c>
      <c r="F112" s="24">
        <f t="shared" ref="F112:F114" si="48">E112/7.5345</f>
        <v>0</v>
      </c>
      <c r="H112" s="4"/>
    </row>
    <row r="113" spans="1:8" x14ac:dyDescent="0.25">
      <c r="A113" s="25">
        <v>42</v>
      </c>
      <c r="B113" s="40" t="s">
        <v>109</v>
      </c>
      <c r="C113" s="27">
        <f t="shared" si="46"/>
        <v>0</v>
      </c>
      <c r="D113" s="27">
        <f t="shared" ref="D113:E113" si="49">D114</f>
        <v>0</v>
      </c>
      <c r="E113" s="27">
        <f t="shared" si="49"/>
        <v>0</v>
      </c>
      <c r="F113" s="27">
        <f t="shared" si="48"/>
        <v>0</v>
      </c>
      <c r="H113" s="4"/>
    </row>
    <row r="114" spans="1:8" x14ac:dyDescent="0.25">
      <c r="A114" s="28">
        <v>422</v>
      </c>
      <c r="B114" s="41" t="s">
        <v>110</v>
      </c>
      <c r="C114" s="45">
        <f t="shared" ref="C114" si="50">SUM(C115:C116)</f>
        <v>0</v>
      </c>
      <c r="D114" s="45">
        <f t="shared" ref="D114" si="51">SUM(D115:D116)</f>
        <v>0</v>
      </c>
      <c r="E114" s="45">
        <f t="shared" ref="E114" si="52">SUM(E115:E116)</f>
        <v>0</v>
      </c>
      <c r="F114" s="30">
        <f t="shared" si="48"/>
        <v>0</v>
      </c>
      <c r="H114" s="4"/>
    </row>
    <row r="115" spans="1:8" x14ac:dyDescent="0.25">
      <c r="A115" s="31">
        <v>42211</v>
      </c>
      <c r="B115" s="42" t="s">
        <v>111</v>
      </c>
      <c r="C115" s="33">
        <v>0</v>
      </c>
      <c r="D115" s="33">
        <v>0</v>
      </c>
      <c r="E115" s="33">
        <v>0</v>
      </c>
      <c r="F115" s="44">
        <v>0</v>
      </c>
      <c r="H115" s="4"/>
    </row>
    <row r="116" spans="1:8" x14ac:dyDescent="0.25">
      <c r="A116" s="31">
        <v>42231</v>
      </c>
      <c r="B116" s="42" t="s">
        <v>112</v>
      </c>
      <c r="C116" s="33">
        <v>0</v>
      </c>
      <c r="D116" s="33">
        <v>0</v>
      </c>
      <c r="E116" s="33">
        <v>0</v>
      </c>
      <c r="F116" s="44">
        <v>0</v>
      </c>
      <c r="H116" s="4"/>
    </row>
    <row r="117" spans="1:8" x14ac:dyDescent="0.25">
      <c r="A117" s="46" t="s">
        <v>103</v>
      </c>
      <c r="B117" s="7" t="s">
        <v>114</v>
      </c>
      <c r="C117" s="21">
        <f t="shared" ref="C117:F117" si="53">C118</f>
        <v>15714.37</v>
      </c>
      <c r="D117" s="21">
        <f t="shared" si="53"/>
        <v>0</v>
      </c>
      <c r="E117" s="21">
        <f t="shared" si="53"/>
        <v>0</v>
      </c>
      <c r="F117" s="21">
        <f t="shared" si="53"/>
        <v>0</v>
      </c>
      <c r="H117" s="4"/>
    </row>
    <row r="118" spans="1:8" x14ac:dyDescent="0.25">
      <c r="A118" s="22">
        <v>3</v>
      </c>
      <c r="B118" s="39" t="s">
        <v>10</v>
      </c>
      <c r="C118" s="24">
        <f t="shared" ref="C118:F118" si="54">C119+C122</f>
        <v>15714.37</v>
      </c>
      <c r="D118" s="24">
        <f t="shared" si="54"/>
        <v>0</v>
      </c>
      <c r="E118" s="24">
        <f t="shared" si="54"/>
        <v>0</v>
      </c>
      <c r="F118" s="24">
        <f t="shared" si="54"/>
        <v>0</v>
      </c>
      <c r="H118" s="4"/>
    </row>
    <row r="119" spans="1:8" x14ac:dyDescent="0.25">
      <c r="A119" s="25">
        <v>31</v>
      </c>
      <c r="B119" s="40" t="s">
        <v>73</v>
      </c>
      <c r="C119" s="27">
        <f t="shared" ref="C119:F120" si="55">C120</f>
        <v>13.27</v>
      </c>
      <c r="D119" s="27">
        <f t="shared" si="55"/>
        <v>0</v>
      </c>
      <c r="E119" s="27">
        <f t="shared" si="55"/>
        <v>0</v>
      </c>
      <c r="F119" s="27">
        <f t="shared" si="55"/>
        <v>0</v>
      </c>
      <c r="H119" s="4"/>
    </row>
    <row r="120" spans="1:8" x14ac:dyDescent="0.25">
      <c r="A120" s="28">
        <v>313</v>
      </c>
      <c r="B120" s="41" t="s">
        <v>4</v>
      </c>
      <c r="C120" s="30">
        <f t="shared" si="55"/>
        <v>13.27</v>
      </c>
      <c r="D120" s="30">
        <f t="shared" si="55"/>
        <v>0</v>
      </c>
      <c r="E120" s="30">
        <f t="shared" si="55"/>
        <v>0</v>
      </c>
      <c r="F120" s="30">
        <f t="shared" si="55"/>
        <v>0</v>
      </c>
      <c r="H120" s="4"/>
    </row>
    <row r="121" spans="1:8" x14ac:dyDescent="0.25">
      <c r="A121" s="31">
        <v>31321</v>
      </c>
      <c r="B121" s="47" t="s">
        <v>0</v>
      </c>
      <c r="C121" s="44">
        <v>13.27</v>
      </c>
      <c r="D121" s="44">
        <v>0</v>
      </c>
      <c r="E121" s="44">
        <v>0</v>
      </c>
      <c r="F121" s="44">
        <v>0</v>
      </c>
      <c r="H121" s="4"/>
    </row>
    <row r="122" spans="1:8" x14ac:dyDescent="0.25">
      <c r="A122" s="25">
        <v>32</v>
      </c>
      <c r="B122" s="40" t="s">
        <v>11</v>
      </c>
      <c r="C122" s="27">
        <f t="shared" ref="C122:F122" si="56">C123+C127+C132</f>
        <v>15701.1</v>
      </c>
      <c r="D122" s="27">
        <f t="shared" si="56"/>
        <v>0</v>
      </c>
      <c r="E122" s="27">
        <f t="shared" si="56"/>
        <v>0</v>
      </c>
      <c r="F122" s="27">
        <f t="shared" si="56"/>
        <v>0</v>
      </c>
      <c r="H122" s="4"/>
    </row>
    <row r="123" spans="1:8" x14ac:dyDescent="0.25">
      <c r="A123" s="28">
        <v>321</v>
      </c>
      <c r="B123" s="41" t="s">
        <v>16</v>
      </c>
      <c r="C123" s="30">
        <f t="shared" ref="C123:F123" si="57">SUM(C124:C126)</f>
        <v>12701.57</v>
      </c>
      <c r="D123" s="30">
        <f t="shared" si="57"/>
        <v>0</v>
      </c>
      <c r="E123" s="30">
        <f t="shared" si="57"/>
        <v>0</v>
      </c>
      <c r="F123" s="30">
        <f t="shared" si="57"/>
        <v>0</v>
      </c>
      <c r="H123" s="4"/>
    </row>
    <row r="124" spans="1:8" x14ac:dyDescent="0.25">
      <c r="A124" s="31">
        <v>32111</v>
      </c>
      <c r="B124" s="47" t="s">
        <v>27</v>
      </c>
      <c r="C124" s="44">
        <v>9157.8700000000008</v>
      </c>
      <c r="D124" s="44">
        <v>0</v>
      </c>
      <c r="E124" s="44">
        <v>0</v>
      </c>
      <c r="F124" s="44">
        <v>0</v>
      </c>
      <c r="H124" s="4"/>
    </row>
    <row r="125" spans="1:8" x14ac:dyDescent="0.25">
      <c r="A125" s="31">
        <v>32115</v>
      </c>
      <c r="B125" s="47" t="s">
        <v>29</v>
      </c>
      <c r="C125" s="44">
        <v>1685.58</v>
      </c>
      <c r="D125" s="44">
        <v>0</v>
      </c>
      <c r="E125" s="44">
        <v>0</v>
      </c>
      <c r="F125" s="44">
        <v>0</v>
      </c>
      <c r="H125" s="4"/>
    </row>
    <row r="126" spans="1:8" x14ac:dyDescent="0.25">
      <c r="A126" s="31">
        <v>32119</v>
      </c>
      <c r="B126" s="47" t="s">
        <v>115</v>
      </c>
      <c r="C126" s="44">
        <v>1858.12</v>
      </c>
      <c r="D126" s="44">
        <v>0</v>
      </c>
      <c r="E126" s="44">
        <v>0</v>
      </c>
      <c r="F126" s="44">
        <v>0</v>
      </c>
      <c r="H126" s="4"/>
    </row>
    <row r="127" spans="1:8" x14ac:dyDescent="0.25">
      <c r="A127" s="28">
        <v>322</v>
      </c>
      <c r="B127" s="41" t="s">
        <v>17</v>
      </c>
      <c r="C127" s="30">
        <f t="shared" ref="C127:F127" si="58">SUM(C128:C131)</f>
        <v>663.61</v>
      </c>
      <c r="D127" s="30">
        <f t="shared" si="58"/>
        <v>0</v>
      </c>
      <c r="E127" s="30">
        <f t="shared" si="58"/>
        <v>0</v>
      </c>
      <c r="F127" s="30">
        <f t="shared" si="58"/>
        <v>0</v>
      </c>
      <c r="H127" s="4"/>
    </row>
    <row r="128" spans="1:8" ht="14.25" customHeight="1" x14ac:dyDescent="0.25">
      <c r="A128" s="31">
        <v>32211</v>
      </c>
      <c r="B128" s="47" t="s">
        <v>32</v>
      </c>
      <c r="C128" s="44">
        <v>530.89</v>
      </c>
      <c r="D128" s="44">
        <v>0</v>
      </c>
      <c r="E128" s="44">
        <v>0</v>
      </c>
      <c r="F128" s="44">
        <v>0</v>
      </c>
      <c r="H128" s="4"/>
    </row>
    <row r="129" spans="1:8" ht="13.5" customHeight="1" x14ac:dyDescent="0.25">
      <c r="A129" s="31">
        <v>32212</v>
      </c>
      <c r="B129" s="48" t="s">
        <v>33</v>
      </c>
      <c r="C129" s="44">
        <v>0</v>
      </c>
      <c r="D129" s="44">
        <v>0</v>
      </c>
      <c r="E129" s="44">
        <v>0</v>
      </c>
      <c r="F129" s="44">
        <v>0</v>
      </c>
      <c r="H129" s="4"/>
    </row>
    <row r="130" spans="1:8" ht="14.25" customHeight="1" x14ac:dyDescent="0.25">
      <c r="A130" s="31">
        <v>32219</v>
      </c>
      <c r="B130" s="47" t="s">
        <v>36</v>
      </c>
      <c r="C130" s="44">
        <v>132.72</v>
      </c>
      <c r="D130" s="44">
        <v>0</v>
      </c>
      <c r="E130" s="44">
        <v>0</v>
      </c>
      <c r="F130" s="44">
        <v>0</v>
      </c>
      <c r="H130" s="4"/>
    </row>
    <row r="131" spans="1:8" x14ac:dyDescent="0.25">
      <c r="A131" s="31">
        <v>32251</v>
      </c>
      <c r="B131" s="47" t="s">
        <v>42</v>
      </c>
      <c r="C131" s="44">
        <v>0</v>
      </c>
      <c r="D131" s="44">
        <v>0</v>
      </c>
      <c r="E131" s="44">
        <v>0</v>
      </c>
      <c r="F131" s="44">
        <v>0</v>
      </c>
      <c r="H131" s="4"/>
    </row>
    <row r="132" spans="1:8" x14ac:dyDescent="0.25">
      <c r="A132" s="28">
        <v>323</v>
      </c>
      <c r="B132" s="41" t="s">
        <v>18</v>
      </c>
      <c r="C132" s="30">
        <f t="shared" ref="C132:F132" si="59">SUM(C133:C134)</f>
        <v>2335.9199999999996</v>
      </c>
      <c r="D132" s="30">
        <f t="shared" si="59"/>
        <v>0</v>
      </c>
      <c r="E132" s="30">
        <f t="shared" si="59"/>
        <v>0</v>
      </c>
      <c r="F132" s="30">
        <f t="shared" si="59"/>
        <v>0</v>
      </c>
      <c r="H132" s="4"/>
    </row>
    <row r="133" spans="1:8" x14ac:dyDescent="0.25">
      <c r="A133" s="31">
        <v>32321</v>
      </c>
      <c r="B133" s="47" t="s">
        <v>47</v>
      </c>
      <c r="C133" s="44">
        <v>2203.1999999999998</v>
      </c>
      <c r="D133" s="44">
        <v>0</v>
      </c>
      <c r="E133" s="44">
        <v>0</v>
      </c>
      <c r="F133" s="44">
        <v>0</v>
      </c>
      <c r="H133" s="4"/>
    </row>
    <row r="134" spans="1:8" x14ac:dyDescent="0.25">
      <c r="A134" s="31">
        <v>32372</v>
      </c>
      <c r="B134" s="47" t="s">
        <v>116</v>
      </c>
      <c r="C134" s="44">
        <v>132.72</v>
      </c>
      <c r="D134" s="44">
        <v>0</v>
      </c>
      <c r="E134" s="44">
        <v>0</v>
      </c>
      <c r="F134" s="44">
        <v>0</v>
      </c>
      <c r="H134" s="4"/>
    </row>
    <row r="135" spans="1:8" x14ac:dyDescent="0.25">
      <c r="A135" s="19" t="s">
        <v>113</v>
      </c>
      <c r="B135" s="7" t="s">
        <v>118</v>
      </c>
      <c r="C135" s="21">
        <f t="shared" ref="C135:F135" si="60">C136+C178</f>
        <v>16683.25</v>
      </c>
      <c r="D135" s="21">
        <f t="shared" si="60"/>
        <v>16683</v>
      </c>
      <c r="E135" s="21">
        <f t="shared" si="60"/>
        <v>16683</v>
      </c>
      <c r="F135" s="21">
        <f t="shared" si="60"/>
        <v>16683</v>
      </c>
      <c r="H135" s="4"/>
    </row>
    <row r="136" spans="1:8" x14ac:dyDescent="0.25">
      <c r="A136" s="22">
        <v>3</v>
      </c>
      <c r="B136" s="39" t="s">
        <v>10</v>
      </c>
      <c r="C136" s="24">
        <f t="shared" ref="C136:F136" si="61">C137+C142+C168+C173</f>
        <v>16683.25</v>
      </c>
      <c r="D136" s="24">
        <f t="shared" si="61"/>
        <v>16683</v>
      </c>
      <c r="E136" s="24">
        <f t="shared" si="61"/>
        <v>16683</v>
      </c>
      <c r="F136" s="24">
        <f t="shared" si="61"/>
        <v>16683</v>
      </c>
      <c r="H136" s="4"/>
    </row>
    <row r="137" spans="1:8" x14ac:dyDescent="0.25">
      <c r="A137" s="25">
        <v>31</v>
      </c>
      <c r="B137" s="40" t="s">
        <v>73</v>
      </c>
      <c r="C137" s="27">
        <f t="shared" ref="C137:F137" si="62">C138+C140</f>
        <v>0</v>
      </c>
      <c r="D137" s="27">
        <f t="shared" si="62"/>
        <v>0</v>
      </c>
      <c r="E137" s="27">
        <f t="shared" si="62"/>
        <v>0</v>
      </c>
      <c r="F137" s="27">
        <f t="shared" si="62"/>
        <v>0</v>
      </c>
      <c r="H137" s="4"/>
    </row>
    <row r="138" spans="1:8" x14ac:dyDescent="0.25">
      <c r="A138" s="28">
        <v>311</v>
      </c>
      <c r="B138" s="41" t="s">
        <v>74</v>
      </c>
      <c r="C138" s="30">
        <f t="shared" ref="C138:F138" si="63">C139</f>
        <v>0</v>
      </c>
      <c r="D138" s="30">
        <f t="shared" si="63"/>
        <v>0</v>
      </c>
      <c r="E138" s="30">
        <f t="shared" si="63"/>
        <v>0</v>
      </c>
      <c r="F138" s="30">
        <f t="shared" si="63"/>
        <v>0</v>
      </c>
      <c r="H138" s="4"/>
    </row>
    <row r="139" spans="1:8" x14ac:dyDescent="0.25">
      <c r="A139" s="31">
        <v>31111</v>
      </c>
      <c r="B139" s="42" t="s">
        <v>75</v>
      </c>
      <c r="C139" s="33">
        <v>0</v>
      </c>
      <c r="D139" s="33">
        <v>0</v>
      </c>
      <c r="E139" s="33">
        <v>0</v>
      </c>
      <c r="F139" s="44">
        <v>0</v>
      </c>
      <c r="H139" s="4"/>
    </row>
    <row r="140" spans="1:8" x14ac:dyDescent="0.25">
      <c r="A140" s="28">
        <v>313</v>
      </c>
      <c r="B140" s="41" t="s">
        <v>83</v>
      </c>
      <c r="C140" s="30">
        <f t="shared" ref="C140:F140" si="64">C141</f>
        <v>0</v>
      </c>
      <c r="D140" s="30">
        <f t="shared" si="64"/>
        <v>0</v>
      </c>
      <c r="E140" s="30">
        <f t="shared" si="64"/>
        <v>0</v>
      </c>
      <c r="F140" s="30">
        <f t="shared" si="64"/>
        <v>0</v>
      </c>
      <c r="H140" s="4"/>
    </row>
    <row r="141" spans="1:8" x14ac:dyDescent="0.25">
      <c r="A141" s="31">
        <v>31321</v>
      </c>
      <c r="B141" s="42" t="s">
        <v>84</v>
      </c>
      <c r="C141" s="33">
        <v>0</v>
      </c>
      <c r="D141" s="33">
        <v>0</v>
      </c>
      <c r="E141" s="33">
        <v>0</v>
      </c>
      <c r="F141" s="44">
        <v>0</v>
      </c>
      <c r="H141" s="4"/>
    </row>
    <row r="142" spans="1:8" x14ac:dyDescent="0.25">
      <c r="A142" s="25">
        <v>32</v>
      </c>
      <c r="B142" s="40" t="s">
        <v>11</v>
      </c>
      <c r="C142" s="27">
        <f t="shared" ref="C142:F142" si="65">C143+C148+C158+C166</f>
        <v>16683.25</v>
      </c>
      <c r="D142" s="27">
        <f t="shared" si="65"/>
        <v>16683</v>
      </c>
      <c r="E142" s="27">
        <f t="shared" si="65"/>
        <v>16683</v>
      </c>
      <c r="F142" s="27">
        <f t="shared" si="65"/>
        <v>16683</v>
      </c>
      <c r="H142" s="4"/>
    </row>
    <row r="143" spans="1:8" x14ac:dyDescent="0.25">
      <c r="A143" s="28">
        <v>321</v>
      </c>
      <c r="B143" s="41" t="s">
        <v>16</v>
      </c>
      <c r="C143" s="30">
        <f t="shared" ref="C143:F143" si="66">SUM(C144:C147)</f>
        <v>1751.94</v>
      </c>
      <c r="D143" s="30">
        <f t="shared" si="66"/>
        <v>1752</v>
      </c>
      <c r="E143" s="30">
        <f t="shared" si="66"/>
        <v>1752</v>
      </c>
      <c r="F143" s="30">
        <f t="shared" si="66"/>
        <v>1752</v>
      </c>
      <c r="H143" s="4"/>
    </row>
    <row r="144" spans="1:8" x14ac:dyDescent="0.25">
      <c r="A144" s="31">
        <v>32111</v>
      </c>
      <c r="B144" s="42" t="s">
        <v>27</v>
      </c>
      <c r="C144" s="33">
        <v>0</v>
      </c>
      <c r="D144" s="33">
        <v>0</v>
      </c>
      <c r="E144" s="33">
        <v>0</v>
      </c>
      <c r="F144" s="33">
        <v>0</v>
      </c>
      <c r="H144" s="4"/>
    </row>
    <row r="145" spans="1:8" x14ac:dyDescent="0.25">
      <c r="A145" s="31">
        <v>32113</v>
      </c>
      <c r="B145" s="42" t="s">
        <v>28</v>
      </c>
      <c r="C145" s="33">
        <v>424.71</v>
      </c>
      <c r="D145" s="33">
        <v>425</v>
      </c>
      <c r="E145" s="33">
        <v>425</v>
      </c>
      <c r="F145" s="33">
        <v>425</v>
      </c>
      <c r="H145" s="4"/>
    </row>
    <row r="146" spans="1:8" x14ac:dyDescent="0.25">
      <c r="A146" s="31">
        <v>32115</v>
      </c>
      <c r="B146" s="42" t="s">
        <v>29</v>
      </c>
      <c r="C146" s="33">
        <v>1327.23</v>
      </c>
      <c r="D146" s="33">
        <v>1327</v>
      </c>
      <c r="E146" s="33">
        <v>1327</v>
      </c>
      <c r="F146" s="33">
        <v>1327</v>
      </c>
      <c r="H146" s="4"/>
    </row>
    <row r="147" spans="1:8" x14ac:dyDescent="0.25">
      <c r="A147" s="31">
        <v>32131</v>
      </c>
      <c r="B147" s="42" t="s">
        <v>30</v>
      </c>
      <c r="C147" s="33">
        <v>0</v>
      </c>
      <c r="D147" s="33">
        <v>0</v>
      </c>
      <c r="E147" s="33">
        <v>0</v>
      </c>
      <c r="F147" s="33">
        <v>0</v>
      </c>
      <c r="H147" s="4"/>
    </row>
    <row r="148" spans="1:8" x14ac:dyDescent="0.25">
      <c r="A148" s="28">
        <v>322</v>
      </c>
      <c r="B148" s="41" t="s">
        <v>17</v>
      </c>
      <c r="C148" s="30">
        <f>SUM(C149:C156)</f>
        <v>13405</v>
      </c>
      <c r="D148" s="30">
        <f t="shared" ref="D148:F148" si="67">SUM(D149:D156)</f>
        <v>13405</v>
      </c>
      <c r="E148" s="30">
        <f t="shared" si="67"/>
        <v>13405</v>
      </c>
      <c r="F148" s="30">
        <f t="shared" si="67"/>
        <v>13405</v>
      </c>
      <c r="H148" s="4"/>
    </row>
    <row r="149" spans="1:8" x14ac:dyDescent="0.25">
      <c r="A149" s="31">
        <v>32211</v>
      </c>
      <c r="B149" s="42" t="s">
        <v>32</v>
      </c>
      <c r="C149" s="33">
        <v>132.72</v>
      </c>
      <c r="D149" s="33">
        <v>133</v>
      </c>
      <c r="E149" s="33">
        <v>133</v>
      </c>
      <c r="F149" s="33">
        <v>133</v>
      </c>
      <c r="H149" s="4"/>
    </row>
    <row r="150" spans="1:8" x14ac:dyDescent="0.25">
      <c r="A150" s="31">
        <v>32214</v>
      </c>
      <c r="B150" s="42" t="s">
        <v>34</v>
      </c>
      <c r="C150" s="33">
        <v>0</v>
      </c>
      <c r="D150" s="33">
        <v>0</v>
      </c>
      <c r="E150" s="33">
        <v>0</v>
      </c>
      <c r="F150" s="33">
        <v>0</v>
      </c>
      <c r="H150" s="4"/>
    </row>
    <row r="151" spans="1:8" x14ac:dyDescent="0.25">
      <c r="A151" s="31">
        <v>32216</v>
      </c>
      <c r="B151" s="42" t="s">
        <v>35</v>
      </c>
      <c r="C151" s="33">
        <v>0</v>
      </c>
      <c r="D151" s="33">
        <v>0</v>
      </c>
      <c r="E151" s="33">
        <v>0</v>
      </c>
      <c r="F151" s="33">
        <v>0</v>
      </c>
      <c r="H151" s="4"/>
    </row>
    <row r="152" spans="1:8" x14ac:dyDescent="0.25">
      <c r="A152" s="31">
        <v>32219</v>
      </c>
      <c r="B152" s="42" t="s">
        <v>36</v>
      </c>
      <c r="C152" s="33">
        <v>0</v>
      </c>
      <c r="D152" s="33">
        <v>0</v>
      </c>
      <c r="E152" s="33">
        <v>0</v>
      </c>
      <c r="F152" s="33">
        <v>0</v>
      </c>
      <c r="H152" s="4"/>
    </row>
    <row r="153" spans="1:8" x14ac:dyDescent="0.25">
      <c r="A153" s="31">
        <v>32224</v>
      </c>
      <c r="B153" s="42" t="s">
        <v>134</v>
      </c>
      <c r="C153" s="33">
        <v>0</v>
      </c>
      <c r="D153" s="33">
        <v>0</v>
      </c>
      <c r="E153" s="33">
        <v>0</v>
      </c>
      <c r="F153" s="33">
        <v>0</v>
      </c>
      <c r="H153" s="4"/>
    </row>
    <row r="154" spans="1:8" x14ac:dyDescent="0.25">
      <c r="A154" s="31">
        <v>32231</v>
      </c>
      <c r="B154" s="42" t="s">
        <v>37</v>
      </c>
      <c r="C154" s="33">
        <v>13272.28</v>
      </c>
      <c r="D154" s="33">
        <v>13272</v>
      </c>
      <c r="E154" s="33">
        <v>13272</v>
      </c>
      <c r="F154" s="33">
        <v>13272</v>
      </c>
      <c r="H154" s="4"/>
    </row>
    <row r="155" spans="1:8" x14ac:dyDescent="0.25">
      <c r="A155" s="31">
        <v>32241</v>
      </c>
      <c r="B155" s="42" t="s">
        <v>41</v>
      </c>
      <c r="C155" s="33">
        <v>0</v>
      </c>
      <c r="D155" s="33">
        <v>0</v>
      </c>
      <c r="E155" s="33">
        <v>0</v>
      </c>
      <c r="F155" s="33">
        <v>0</v>
      </c>
      <c r="H155" s="4"/>
    </row>
    <row r="156" spans="1:8" x14ac:dyDescent="0.25">
      <c r="A156" s="31">
        <v>32251</v>
      </c>
      <c r="B156" s="42" t="s">
        <v>42</v>
      </c>
      <c r="C156" s="33">
        <v>0</v>
      </c>
      <c r="D156" s="33">
        <v>0</v>
      </c>
      <c r="E156" s="33">
        <v>0</v>
      </c>
      <c r="F156" s="33">
        <v>0</v>
      </c>
      <c r="H156" s="4"/>
    </row>
    <row r="157" spans="1:8" x14ac:dyDescent="0.25">
      <c r="A157" s="31">
        <v>32234</v>
      </c>
      <c r="B157" s="42" t="s">
        <v>39</v>
      </c>
      <c r="C157" s="33">
        <v>0</v>
      </c>
      <c r="D157" s="33">
        <v>0</v>
      </c>
      <c r="E157" s="33">
        <v>0</v>
      </c>
      <c r="F157" s="33">
        <v>0</v>
      </c>
      <c r="H157" s="4"/>
    </row>
    <row r="158" spans="1:8" x14ac:dyDescent="0.25">
      <c r="A158" s="28">
        <v>323</v>
      </c>
      <c r="B158" s="41" t="s">
        <v>18</v>
      </c>
      <c r="C158" s="45">
        <f t="shared" ref="C158:F158" si="68">SUM(C159:C165)</f>
        <v>1526.31</v>
      </c>
      <c r="D158" s="45">
        <f t="shared" si="68"/>
        <v>1526</v>
      </c>
      <c r="E158" s="45">
        <f t="shared" si="68"/>
        <v>1526</v>
      </c>
      <c r="F158" s="45">
        <f t="shared" si="68"/>
        <v>1526</v>
      </c>
      <c r="H158" s="4"/>
    </row>
    <row r="159" spans="1:8" x14ac:dyDescent="0.25">
      <c r="A159" s="31">
        <v>32313</v>
      </c>
      <c r="B159" s="42" t="s">
        <v>45</v>
      </c>
      <c r="C159" s="33">
        <v>265.45</v>
      </c>
      <c r="D159" s="33">
        <v>265</v>
      </c>
      <c r="E159" s="33">
        <v>265</v>
      </c>
      <c r="F159" s="33">
        <v>265</v>
      </c>
      <c r="H159" s="4"/>
    </row>
    <row r="160" spans="1:8" x14ac:dyDescent="0.25">
      <c r="A160" s="31">
        <v>32321</v>
      </c>
      <c r="B160" s="42" t="s">
        <v>47</v>
      </c>
      <c r="C160" s="33">
        <v>0</v>
      </c>
      <c r="D160" s="33">
        <v>0</v>
      </c>
      <c r="E160" s="33">
        <v>0</v>
      </c>
      <c r="F160" s="33">
        <v>0</v>
      </c>
      <c r="H160" s="4"/>
    </row>
    <row r="161" spans="1:8" x14ac:dyDescent="0.25">
      <c r="A161" s="31">
        <v>32322</v>
      </c>
      <c r="B161" s="42" t="s">
        <v>48</v>
      </c>
      <c r="C161" s="33">
        <v>663.61</v>
      </c>
      <c r="D161" s="33">
        <v>664</v>
      </c>
      <c r="E161" s="33">
        <v>664</v>
      </c>
      <c r="F161" s="33">
        <v>664</v>
      </c>
      <c r="H161" s="4"/>
    </row>
    <row r="162" spans="1:8" x14ac:dyDescent="0.25">
      <c r="A162" s="31">
        <v>32341</v>
      </c>
      <c r="B162" s="42" t="s">
        <v>50</v>
      </c>
      <c r="C162" s="33">
        <v>597.25</v>
      </c>
      <c r="D162" s="33">
        <v>597</v>
      </c>
      <c r="E162" s="33">
        <v>597</v>
      </c>
      <c r="F162" s="33">
        <v>597</v>
      </c>
      <c r="H162" s="4"/>
    </row>
    <row r="163" spans="1:8" x14ac:dyDescent="0.25">
      <c r="A163" s="31">
        <v>32363</v>
      </c>
      <c r="B163" s="42" t="s">
        <v>195</v>
      </c>
      <c r="C163" s="33">
        <v>0</v>
      </c>
      <c r="D163" s="33">
        <v>0</v>
      </c>
      <c r="E163" s="33">
        <v>0</v>
      </c>
      <c r="F163" s="33">
        <v>0</v>
      </c>
      <c r="H163" s="4"/>
    </row>
    <row r="164" spans="1:8" x14ac:dyDescent="0.25">
      <c r="A164" s="31">
        <v>32379</v>
      </c>
      <c r="B164" s="42" t="s">
        <v>58</v>
      </c>
      <c r="C164" s="33">
        <v>0</v>
      </c>
      <c r="D164" s="33">
        <v>0</v>
      </c>
      <c r="E164" s="33">
        <v>0</v>
      </c>
      <c r="F164" s="33">
        <v>0</v>
      </c>
      <c r="H164" s="4"/>
    </row>
    <row r="165" spans="1:8" x14ac:dyDescent="0.25">
      <c r="A165" s="31">
        <v>32381</v>
      </c>
      <c r="B165" s="42" t="s">
        <v>59</v>
      </c>
      <c r="C165" s="33">
        <v>0</v>
      </c>
      <c r="D165" s="33">
        <v>0</v>
      </c>
      <c r="E165" s="33">
        <v>0</v>
      </c>
      <c r="F165" s="33">
        <v>0</v>
      </c>
      <c r="H165" s="4"/>
    </row>
    <row r="166" spans="1:8" x14ac:dyDescent="0.25">
      <c r="A166" s="28">
        <v>329</v>
      </c>
      <c r="B166" s="41" t="s">
        <v>19</v>
      </c>
      <c r="C166" s="30">
        <f t="shared" ref="C166:F166" si="69">C167</f>
        <v>0</v>
      </c>
      <c r="D166" s="30">
        <f t="shared" si="69"/>
        <v>0</v>
      </c>
      <c r="E166" s="30">
        <f t="shared" si="69"/>
        <v>0</v>
      </c>
      <c r="F166" s="30">
        <f t="shared" si="69"/>
        <v>0</v>
      </c>
      <c r="H166" s="4"/>
    </row>
    <row r="167" spans="1:8" x14ac:dyDescent="0.25">
      <c r="A167" s="31">
        <v>32931</v>
      </c>
      <c r="B167" s="42" t="s">
        <v>64</v>
      </c>
      <c r="C167" s="33">
        <v>0</v>
      </c>
      <c r="D167" s="33">
        <v>0</v>
      </c>
      <c r="E167" s="33">
        <v>0</v>
      </c>
      <c r="F167" s="44">
        <v>0</v>
      </c>
      <c r="H167" s="4"/>
    </row>
    <row r="168" spans="1:8" x14ac:dyDescent="0.25">
      <c r="A168" s="25">
        <v>34</v>
      </c>
      <c r="B168" s="40" t="s">
        <v>21</v>
      </c>
      <c r="C168" s="27">
        <f t="shared" ref="C168:F168" si="70">C169</f>
        <v>0</v>
      </c>
      <c r="D168" s="27">
        <f t="shared" si="70"/>
        <v>0</v>
      </c>
      <c r="E168" s="27">
        <f t="shared" si="70"/>
        <v>0</v>
      </c>
      <c r="F168" s="27">
        <f t="shared" si="70"/>
        <v>0</v>
      </c>
      <c r="H168" s="4"/>
    </row>
    <row r="169" spans="1:8" x14ac:dyDescent="0.25">
      <c r="A169" s="28">
        <v>343</v>
      </c>
      <c r="B169" s="41" t="s">
        <v>20</v>
      </c>
      <c r="C169" s="30">
        <f t="shared" ref="C169:F169" si="71">SUM(C170:C172)</f>
        <v>0</v>
      </c>
      <c r="D169" s="30">
        <f t="shared" si="71"/>
        <v>0</v>
      </c>
      <c r="E169" s="30">
        <f t="shared" si="71"/>
        <v>0</v>
      </c>
      <c r="F169" s="30">
        <f t="shared" si="71"/>
        <v>0</v>
      </c>
      <c r="H169" s="4"/>
    </row>
    <row r="170" spans="1:8" x14ac:dyDescent="0.25">
      <c r="A170" s="31">
        <v>34311</v>
      </c>
      <c r="B170" s="42" t="s">
        <v>68</v>
      </c>
      <c r="C170" s="33">
        <v>0</v>
      </c>
      <c r="D170" s="33">
        <v>0</v>
      </c>
      <c r="E170" s="33">
        <v>0</v>
      </c>
      <c r="F170" s="44">
        <v>0</v>
      </c>
      <c r="H170" s="4"/>
    </row>
    <row r="171" spans="1:8" x14ac:dyDescent="0.25">
      <c r="A171" s="31">
        <v>34332</v>
      </c>
      <c r="B171" s="42" t="s">
        <v>135</v>
      </c>
      <c r="C171" s="33">
        <v>0</v>
      </c>
      <c r="D171" s="33">
        <v>0</v>
      </c>
      <c r="E171" s="33">
        <v>0</v>
      </c>
      <c r="F171" s="44">
        <v>0</v>
      </c>
      <c r="H171" s="4"/>
    </row>
    <row r="172" spans="1:8" x14ac:dyDescent="0.25">
      <c r="A172" s="31">
        <v>34339</v>
      </c>
      <c r="B172" s="42" t="s">
        <v>95</v>
      </c>
      <c r="C172" s="33">
        <v>0</v>
      </c>
      <c r="D172" s="33">
        <v>0</v>
      </c>
      <c r="E172" s="33">
        <v>0</v>
      </c>
      <c r="F172" s="44">
        <v>0</v>
      </c>
      <c r="H172" s="4"/>
    </row>
    <row r="173" spans="1:8" x14ac:dyDescent="0.25">
      <c r="A173" s="25">
        <v>37</v>
      </c>
      <c r="B173" s="40" t="s">
        <v>133</v>
      </c>
      <c r="C173" s="27">
        <f t="shared" ref="C173:F173" si="72">C174</f>
        <v>0</v>
      </c>
      <c r="D173" s="27">
        <f t="shared" si="72"/>
        <v>0</v>
      </c>
      <c r="E173" s="27">
        <f t="shared" si="72"/>
        <v>0</v>
      </c>
      <c r="F173" s="27">
        <f t="shared" si="72"/>
        <v>0</v>
      </c>
      <c r="H173" s="4"/>
    </row>
    <row r="174" spans="1:8" x14ac:dyDescent="0.25">
      <c r="A174" s="28">
        <v>372</v>
      </c>
      <c r="B174" s="41" t="s">
        <v>105</v>
      </c>
      <c r="C174" s="30">
        <f>SUM(C175:C177)</f>
        <v>0</v>
      </c>
      <c r="D174" s="30">
        <f t="shared" ref="D174:F174" si="73">SUM(D175:D177)</f>
        <v>0</v>
      </c>
      <c r="E174" s="30">
        <f t="shared" si="73"/>
        <v>0</v>
      </c>
      <c r="F174" s="30">
        <f t="shared" si="73"/>
        <v>0</v>
      </c>
      <c r="H174" s="4"/>
    </row>
    <row r="175" spans="1:8" x14ac:dyDescent="0.25">
      <c r="A175" s="58">
        <v>37219</v>
      </c>
      <c r="B175" s="47" t="s">
        <v>133</v>
      </c>
      <c r="C175" s="44">
        <v>0</v>
      </c>
      <c r="D175" s="44">
        <v>0</v>
      </c>
      <c r="E175" s="44">
        <v>0</v>
      </c>
      <c r="F175" s="44">
        <v>0</v>
      </c>
      <c r="H175" s="4"/>
    </row>
    <row r="176" spans="1:8" x14ac:dyDescent="0.25">
      <c r="A176" s="31">
        <v>37221</v>
      </c>
      <c r="B176" s="42" t="s">
        <v>107</v>
      </c>
      <c r="C176" s="33">
        <v>0</v>
      </c>
      <c r="D176" s="33">
        <v>0</v>
      </c>
      <c r="E176" s="33">
        <v>0</v>
      </c>
      <c r="F176" s="44">
        <v>0</v>
      </c>
      <c r="H176" s="4"/>
    </row>
    <row r="177" spans="1:8" x14ac:dyDescent="0.25">
      <c r="A177" s="31">
        <v>37224</v>
      </c>
      <c r="B177" s="42" t="s">
        <v>136</v>
      </c>
      <c r="C177" s="33">
        <v>0</v>
      </c>
      <c r="D177" s="33">
        <v>0</v>
      </c>
      <c r="E177" s="33">
        <v>0</v>
      </c>
      <c r="F177" s="44">
        <v>0</v>
      </c>
      <c r="H177" s="4"/>
    </row>
    <row r="178" spans="1:8" x14ac:dyDescent="0.25">
      <c r="A178" s="22">
        <v>4</v>
      </c>
      <c r="B178" s="39" t="s">
        <v>108</v>
      </c>
      <c r="C178" s="24">
        <f t="shared" ref="C178:F179" si="74">C179</f>
        <v>0</v>
      </c>
      <c r="D178" s="24">
        <f t="shared" si="74"/>
        <v>0</v>
      </c>
      <c r="E178" s="24">
        <f t="shared" si="74"/>
        <v>0</v>
      </c>
      <c r="F178" s="24">
        <f t="shared" si="74"/>
        <v>0</v>
      </c>
      <c r="H178" s="4"/>
    </row>
    <row r="179" spans="1:8" x14ac:dyDescent="0.25">
      <c r="A179" s="25">
        <v>42</v>
      </c>
      <c r="B179" s="40" t="s">
        <v>109</v>
      </c>
      <c r="C179" s="27">
        <f t="shared" si="74"/>
        <v>0</v>
      </c>
      <c r="D179" s="27">
        <f t="shared" si="74"/>
        <v>0</v>
      </c>
      <c r="E179" s="27">
        <f t="shared" si="74"/>
        <v>0</v>
      </c>
      <c r="F179" s="27">
        <f t="shared" si="74"/>
        <v>0</v>
      </c>
      <c r="H179" s="4"/>
    </row>
    <row r="180" spans="1:8" x14ac:dyDescent="0.25">
      <c r="A180" s="28">
        <v>422</v>
      </c>
      <c r="B180" s="41" t="s">
        <v>110</v>
      </c>
      <c r="C180" s="30">
        <f t="shared" ref="C180:F180" si="75">SUM(C181:C183)</f>
        <v>0</v>
      </c>
      <c r="D180" s="30">
        <f t="shared" si="75"/>
        <v>0</v>
      </c>
      <c r="E180" s="30">
        <f t="shared" si="75"/>
        <v>0</v>
      </c>
      <c r="F180" s="30">
        <f t="shared" si="75"/>
        <v>0</v>
      </c>
      <c r="H180" s="4"/>
    </row>
    <row r="181" spans="1:8" x14ac:dyDescent="0.25">
      <c r="A181" s="31">
        <v>42211</v>
      </c>
      <c r="B181" s="42" t="s">
        <v>111</v>
      </c>
      <c r="C181" s="33">
        <v>0</v>
      </c>
      <c r="D181" s="33">
        <v>0</v>
      </c>
      <c r="E181" s="33">
        <v>0</v>
      </c>
      <c r="F181" s="33">
        <v>0</v>
      </c>
      <c r="H181" s="4"/>
    </row>
    <row r="182" spans="1:8" x14ac:dyDescent="0.25">
      <c r="A182" s="31">
        <v>42222</v>
      </c>
      <c r="B182" s="42" t="s">
        <v>137</v>
      </c>
      <c r="C182" s="33">
        <v>0</v>
      </c>
      <c r="D182" s="33">
        <v>0</v>
      </c>
      <c r="E182" s="33">
        <v>0</v>
      </c>
      <c r="F182" s="33">
        <v>0</v>
      </c>
      <c r="H182" s="4"/>
    </row>
    <row r="183" spans="1:8" x14ac:dyDescent="0.25">
      <c r="A183" s="31">
        <v>42232</v>
      </c>
      <c r="B183" s="42" t="s">
        <v>138</v>
      </c>
      <c r="C183" s="33">
        <v>0</v>
      </c>
      <c r="D183" s="33">
        <v>0</v>
      </c>
      <c r="E183" s="33">
        <v>0</v>
      </c>
      <c r="F183" s="33">
        <v>0</v>
      </c>
      <c r="H183" s="4"/>
    </row>
    <row r="184" spans="1:8" x14ac:dyDescent="0.25">
      <c r="A184" s="16" t="s">
        <v>119</v>
      </c>
      <c r="B184" s="38" t="s">
        <v>139</v>
      </c>
      <c r="C184" s="18">
        <f t="shared" ref="C184:F184" si="76">C185+C211</f>
        <v>117481.62999999998</v>
      </c>
      <c r="D184" s="18">
        <f t="shared" si="76"/>
        <v>103922</v>
      </c>
      <c r="E184" s="18">
        <f t="shared" si="76"/>
        <v>103922</v>
      </c>
      <c r="F184" s="18">
        <f t="shared" si="76"/>
        <v>103922</v>
      </c>
      <c r="H184" s="4"/>
    </row>
    <row r="185" spans="1:8" x14ac:dyDescent="0.25">
      <c r="A185" s="46" t="s">
        <v>98</v>
      </c>
      <c r="B185" s="7" t="s">
        <v>100</v>
      </c>
      <c r="C185" s="21">
        <f t="shared" ref="C185:F185" si="77">C186</f>
        <v>93091.779999999984</v>
      </c>
      <c r="D185" s="21">
        <f t="shared" si="77"/>
        <v>79634</v>
      </c>
      <c r="E185" s="21">
        <f t="shared" si="77"/>
        <v>79634</v>
      </c>
      <c r="F185" s="21">
        <f t="shared" si="77"/>
        <v>79634</v>
      </c>
      <c r="H185" s="4"/>
    </row>
    <row r="186" spans="1:8" x14ac:dyDescent="0.25">
      <c r="A186" s="22">
        <v>3</v>
      </c>
      <c r="B186" s="39" t="s">
        <v>10</v>
      </c>
      <c r="C186" s="24">
        <f t="shared" ref="C186:F186" si="78">C187+C201+C206</f>
        <v>93091.779999999984</v>
      </c>
      <c r="D186" s="24">
        <f t="shared" si="78"/>
        <v>79634</v>
      </c>
      <c r="E186" s="24">
        <f t="shared" si="78"/>
        <v>79634</v>
      </c>
      <c r="F186" s="24">
        <f t="shared" si="78"/>
        <v>79634</v>
      </c>
      <c r="H186" s="4"/>
    </row>
    <row r="187" spans="1:8" x14ac:dyDescent="0.25">
      <c r="A187" s="25">
        <v>31</v>
      </c>
      <c r="B187" s="40" t="s">
        <v>73</v>
      </c>
      <c r="C187" s="27">
        <f t="shared" ref="C187:F187" si="79">C188+C191+C197</f>
        <v>91897.26999999999</v>
      </c>
      <c r="D187" s="27">
        <f t="shared" si="79"/>
        <v>78970</v>
      </c>
      <c r="E187" s="27">
        <f t="shared" si="79"/>
        <v>78970</v>
      </c>
      <c r="F187" s="27">
        <f t="shared" si="79"/>
        <v>78970</v>
      </c>
      <c r="H187" s="4"/>
    </row>
    <row r="188" spans="1:8" x14ac:dyDescent="0.25">
      <c r="A188" s="28">
        <v>311</v>
      </c>
      <c r="B188" s="41" t="s">
        <v>74</v>
      </c>
      <c r="C188" s="30">
        <f t="shared" ref="C188:F188" si="80">SUM(C189:C190)</f>
        <v>72997.539999999994</v>
      </c>
      <c r="D188" s="30">
        <f t="shared" si="80"/>
        <v>65034</v>
      </c>
      <c r="E188" s="30">
        <f t="shared" si="80"/>
        <v>65034</v>
      </c>
      <c r="F188" s="30">
        <f t="shared" si="80"/>
        <v>65034</v>
      </c>
      <c r="H188" s="4"/>
    </row>
    <row r="189" spans="1:8" x14ac:dyDescent="0.25">
      <c r="A189" s="31">
        <v>31111</v>
      </c>
      <c r="B189" s="42" t="s">
        <v>75</v>
      </c>
      <c r="C189" s="33">
        <v>72997.539999999994</v>
      </c>
      <c r="D189" s="33">
        <v>65034</v>
      </c>
      <c r="E189" s="33">
        <v>65034</v>
      </c>
      <c r="F189" s="33">
        <v>65034</v>
      </c>
      <c r="H189" s="4"/>
    </row>
    <row r="190" spans="1:8" x14ac:dyDescent="0.25">
      <c r="A190" s="31">
        <v>31113</v>
      </c>
      <c r="B190" s="42" t="s">
        <v>76</v>
      </c>
      <c r="C190" s="33">
        <v>0</v>
      </c>
      <c r="D190" s="33">
        <v>0</v>
      </c>
      <c r="E190" s="33">
        <v>0</v>
      </c>
      <c r="F190" s="33">
        <v>0</v>
      </c>
      <c r="H190" s="4"/>
    </row>
    <row r="191" spans="1:8" x14ac:dyDescent="0.25">
      <c r="A191" s="28">
        <v>312</v>
      </c>
      <c r="B191" s="41" t="s">
        <v>77</v>
      </c>
      <c r="C191" s="30">
        <f t="shared" ref="C191:F191" si="81">SUM(C192:C196)</f>
        <v>6224.7</v>
      </c>
      <c r="D191" s="30">
        <f t="shared" si="81"/>
        <v>2655</v>
      </c>
      <c r="E191" s="30">
        <f t="shared" si="81"/>
        <v>2655</v>
      </c>
      <c r="F191" s="30">
        <f t="shared" si="81"/>
        <v>2655</v>
      </c>
      <c r="H191" s="4"/>
    </row>
    <row r="192" spans="1:8" x14ac:dyDescent="0.25">
      <c r="A192" s="31">
        <v>31212</v>
      </c>
      <c r="B192" s="42" t="s">
        <v>78</v>
      </c>
      <c r="C192" s="33">
        <v>1194.51</v>
      </c>
      <c r="D192" s="33">
        <v>796</v>
      </c>
      <c r="E192" s="33">
        <v>796</v>
      </c>
      <c r="F192" s="33">
        <v>796</v>
      </c>
      <c r="H192" s="4"/>
    </row>
    <row r="193" spans="1:8" x14ac:dyDescent="0.25">
      <c r="A193" s="31">
        <v>31213</v>
      </c>
      <c r="B193" s="42" t="s">
        <v>79</v>
      </c>
      <c r="C193" s="33">
        <v>716.7</v>
      </c>
      <c r="D193" s="33">
        <v>531</v>
      </c>
      <c r="E193" s="33">
        <v>531</v>
      </c>
      <c r="F193" s="33">
        <v>531</v>
      </c>
      <c r="H193" s="4"/>
    </row>
    <row r="194" spans="1:8" x14ac:dyDescent="0.25">
      <c r="A194" s="31">
        <v>31214</v>
      </c>
      <c r="B194" s="42" t="s">
        <v>80</v>
      </c>
      <c r="C194" s="33">
        <v>1858.12</v>
      </c>
      <c r="D194" s="33">
        <v>0</v>
      </c>
      <c r="E194" s="33">
        <v>0</v>
      </c>
      <c r="F194" s="33">
        <v>0</v>
      </c>
      <c r="H194" s="4"/>
    </row>
    <row r="195" spans="1:8" x14ac:dyDescent="0.25">
      <c r="A195" s="31">
        <v>31215</v>
      </c>
      <c r="B195" s="42" t="s">
        <v>81</v>
      </c>
      <c r="C195" s="33">
        <v>1061.78</v>
      </c>
      <c r="D195" s="33">
        <v>664</v>
      </c>
      <c r="E195" s="33">
        <v>664</v>
      </c>
      <c r="F195" s="33">
        <v>664</v>
      </c>
      <c r="H195" s="4"/>
    </row>
    <row r="196" spans="1:8" x14ac:dyDescent="0.25">
      <c r="A196" s="31">
        <v>31216</v>
      </c>
      <c r="B196" s="42" t="s">
        <v>82</v>
      </c>
      <c r="C196" s="33">
        <v>1393.59</v>
      </c>
      <c r="D196" s="33">
        <v>664</v>
      </c>
      <c r="E196" s="33">
        <v>664</v>
      </c>
      <c r="F196" s="33">
        <v>664</v>
      </c>
      <c r="H196" s="4"/>
    </row>
    <row r="197" spans="1:8" x14ac:dyDescent="0.25">
      <c r="A197" s="28">
        <v>313</v>
      </c>
      <c r="B197" s="41" t="s">
        <v>83</v>
      </c>
      <c r="C197" s="30">
        <f t="shared" ref="C197:F197" si="82">SUM(C198:C200)</f>
        <v>12675.03</v>
      </c>
      <c r="D197" s="30">
        <f t="shared" si="82"/>
        <v>11281</v>
      </c>
      <c r="E197" s="30">
        <f t="shared" si="82"/>
        <v>11281</v>
      </c>
      <c r="F197" s="30">
        <f t="shared" si="82"/>
        <v>11281</v>
      </c>
      <c r="H197" s="4"/>
    </row>
    <row r="198" spans="1:8" x14ac:dyDescent="0.25">
      <c r="A198" s="31">
        <v>31321</v>
      </c>
      <c r="B198" s="42" t="s">
        <v>84</v>
      </c>
      <c r="C198" s="33">
        <v>12675.03</v>
      </c>
      <c r="D198" s="33">
        <v>11281</v>
      </c>
      <c r="E198" s="33">
        <v>11281</v>
      </c>
      <c r="F198" s="33">
        <v>11281</v>
      </c>
      <c r="H198" s="4"/>
    </row>
    <row r="199" spans="1:8" x14ac:dyDescent="0.25">
      <c r="A199" s="31">
        <v>31322</v>
      </c>
      <c r="B199" s="42" t="s">
        <v>85</v>
      </c>
      <c r="C199" s="33">
        <v>0</v>
      </c>
      <c r="D199" s="33">
        <v>0</v>
      </c>
      <c r="E199" s="33">
        <v>0</v>
      </c>
      <c r="F199" s="33">
        <v>0</v>
      </c>
      <c r="H199" s="4"/>
    </row>
    <row r="200" spans="1:8" x14ac:dyDescent="0.25">
      <c r="A200" s="31">
        <v>31332</v>
      </c>
      <c r="B200" s="42" t="s">
        <v>86</v>
      </c>
      <c r="C200" s="33">
        <v>0</v>
      </c>
      <c r="D200" s="33">
        <v>0</v>
      </c>
      <c r="E200" s="33">
        <v>0</v>
      </c>
      <c r="F200" s="33">
        <v>0</v>
      </c>
      <c r="H200" s="4"/>
    </row>
    <row r="201" spans="1:8" x14ac:dyDescent="0.25">
      <c r="A201" s="25">
        <v>32</v>
      </c>
      <c r="B201" s="40" t="s">
        <v>11</v>
      </c>
      <c r="C201" s="27">
        <f t="shared" ref="C201:F201" si="83">C202+C204</f>
        <v>1194.51</v>
      </c>
      <c r="D201" s="27">
        <f t="shared" si="83"/>
        <v>664</v>
      </c>
      <c r="E201" s="27">
        <f t="shared" si="83"/>
        <v>664</v>
      </c>
      <c r="F201" s="27">
        <f t="shared" si="83"/>
        <v>664</v>
      </c>
      <c r="H201" s="4"/>
    </row>
    <row r="202" spans="1:8" x14ac:dyDescent="0.25">
      <c r="A202" s="28">
        <v>321</v>
      </c>
      <c r="B202" s="41" t="s">
        <v>16</v>
      </c>
      <c r="C202" s="30">
        <f t="shared" ref="C202:F202" si="84">SUM(C203)</f>
        <v>1194.51</v>
      </c>
      <c r="D202" s="30">
        <f t="shared" si="84"/>
        <v>664</v>
      </c>
      <c r="E202" s="30">
        <f t="shared" si="84"/>
        <v>664</v>
      </c>
      <c r="F202" s="30">
        <f t="shared" si="84"/>
        <v>664</v>
      </c>
      <c r="H202" s="4"/>
    </row>
    <row r="203" spans="1:8" x14ac:dyDescent="0.25">
      <c r="A203" s="31">
        <v>32121</v>
      </c>
      <c r="B203" s="42" t="s">
        <v>87</v>
      </c>
      <c r="C203" s="33">
        <v>1194.51</v>
      </c>
      <c r="D203" s="33">
        <v>664</v>
      </c>
      <c r="E203" s="33">
        <v>664</v>
      </c>
      <c r="F203" s="33">
        <v>664</v>
      </c>
      <c r="H203" s="4"/>
    </row>
    <row r="204" spans="1:8" x14ac:dyDescent="0.25">
      <c r="A204" s="28">
        <v>329</v>
      </c>
      <c r="B204" s="41" t="s">
        <v>19</v>
      </c>
      <c r="C204" s="30">
        <f t="shared" ref="C204:F204" si="85">SUM(C205)</f>
        <v>0</v>
      </c>
      <c r="D204" s="30">
        <f t="shared" si="85"/>
        <v>0</v>
      </c>
      <c r="E204" s="30">
        <f t="shared" si="85"/>
        <v>0</v>
      </c>
      <c r="F204" s="30">
        <f t="shared" si="85"/>
        <v>0</v>
      </c>
      <c r="H204" s="4"/>
    </row>
    <row r="205" spans="1:8" x14ac:dyDescent="0.25">
      <c r="A205" s="31">
        <v>32961</v>
      </c>
      <c r="B205" s="42" t="s">
        <v>90</v>
      </c>
      <c r="C205" s="33">
        <v>0</v>
      </c>
      <c r="D205" s="33">
        <v>0</v>
      </c>
      <c r="E205" s="33">
        <v>0</v>
      </c>
      <c r="F205" s="44">
        <v>0</v>
      </c>
      <c r="H205" s="4"/>
    </row>
    <row r="206" spans="1:8" x14ac:dyDescent="0.25">
      <c r="A206" s="25">
        <v>34</v>
      </c>
      <c r="B206" s="40" t="s">
        <v>21</v>
      </c>
      <c r="C206" s="27">
        <f t="shared" ref="C206:F206" si="86">C207</f>
        <v>0</v>
      </c>
      <c r="D206" s="27">
        <f t="shared" si="86"/>
        <v>0</v>
      </c>
      <c r="E206" s="27">
        <f t="shared" si="86"/>
        <v>0</v>
      </c>
      <c r="F206" s="27">
        <f t="shared" si="86"/>
        <v>0</v>
      </c>
      <c r="H206" s="4"/>
    </row>
    <row r="207" spans="1:8" x14ac:dyDescent="0.25">
      <c r="A207" s="28">
        <v>343</v>
      </c>
      <c r="B207" s="41" t="s">
        <v>20</v>
      </c>
      <c r="C207" s="30">
        <f t="shared" ref="C207:F207" si="87">SUM(C208:C210)</f>
        <v>0</v>
      </c>
      <c r="D207" s="30">
        <f t="shared" si="87"/>
        <v>0</v>
      </c>
      <c r="E207" s="30">
        <f t="shared" si="87"/>
        <v>0</v>
      </c>
      <c r="F207" s="30">
        <f t="shared" si="87"/>
        <v>0</v>
      </c>
      <c r="H207" s="4"/>
    </row>
    <row r="208" spans="1:8" x14ac:dyDescent="0.25">
      <c r="A208" s="31">
        <v>34331</v>
      </c>
      <c r="B208" s="42" t="s">
        <v>93</v>
      </c>
      <c r="C208" s="33">
        <v>0</v>
      </c>
      <c r="D208" s="33">
        <v>0</v>
      </c>
      <c r="E208" s="33">
        <v>0</v>
      </c>
      <c r="F208" s="33">
        <v>0</v>
      </c>
      <c r="H208" s="4"/>
    </row>
    <row r="209" spans="1:8" x14ac:dyDescent="0.25">
      <c r="A209" s="31">
        <v>34332</v>
      </c>
      <c r="B209" s="42" t="s">
        <v>135</v>
      </c>
      <c r="C209" s="33">
        <v>0</v>
      </c>
      <c r="D209" s="33">
        <v>0</v>
      </c>
      <c r="E209" s="33">
        <v>0</v>
      </c>
      <c r="F209" s="33">
        <v>0</v>
      </c>
      <c r="H209" s="4"/>
    </row>
    <row r="210" spans="1:8" x14ac:dyDescent="0.25">
      <c r="A210" s="31">
        <v>34339</v>
      </c>
      <c r="B210" s="42" t="s">
        <v>95</v>
      </c>
      <c r="C210" s="33">
        <v>0</v>
      </c>
      <c r="D210" s="33">
        <v>0</v>
      </c>
      <c r="E210" s="33">
        <v>0</v>
      </c>
      <c r="F210" s="33">
        <v>0</v>
      </c>
      <c r="H210" s="4"/>
    </row>
    <row r="211" spans="1:8" x14ac:dyDescent="0.25">
      <c r="A211" s="46" t="s">
        <v>113</v>
      </c>
      <c r="B211" s="7" t="s">
        <v>118</v>
      </c>
      <c r="C211" s="21">
        <f t="shared" ref="C211:F212" si="88">C212</f>
        <v>24389.85</v>
      </c>
      <c r="D211" s="21">
        <f t="shared" si="88"/>
        <v>24288</v>
      </c>
      <c r="E211" s="21">
        <f t="shared" si="88"/>
        <v>24288</v>
      </c>
      <c r="F211" s="21">
        <f t="shared" si="88"/>
        <v>24288</v>
      </c>
      <c r="H211" s="4"/>
    </row>
    <row r="212" spans="1:8" x14ac:dyDescent="0.25">
      <c r="A212" s="22">
        <v>3</v>
      </c>
      <c r="B212" s="39" t="s">
        <v>10</v>
      </c>
      <c r="C212" s="24">
        <f t="shared" si="88"/>
        <v>24389.85</v>
      </c>
      <c r="D212" s="24">
        <f t="shared" si="88"/>
        <v>24288</v>
      </c>
      <c r="E212" s="24">
        <f t="shared" si="88"/>
        <v>24288</v>
      </c>
      <c r="F212" s="24">
        <f t="shared" si="88"/>
        <v>24288</v>
      </c>
      <c r="H212" s="4"/>
    </row>
    <row r="213" spans="1:8" x14ac:dyDescent="0.25">
      <c r="A213" s="25">
        <v>32</v>
      </c>
      <c r="B213" s="40" t="s">
        <v>11</v>
      </c>
      <c r="C213" s="27">
        <f t="shared" ref="C213:F213" si="89">C214+C222</f>
        <v>24389.85</v>
      </c>
      <c r="D213" s="27">
        <f t="shared" si="89"/>
        <v>24288</v>
      </c>
      <c r="E213" s="27">
        <f t="shared" si="89"/>
        <v>24288</v>
      </c>
      <c r="F213" s="27">
        <f t="shared" si="89"/>
        <v>24288</v>
      </c>
      <c r="H213" s="4"/>
    </row>
    <row r="214" spans="1:8" x14ac:dyDescent="0.25">
      <c r="A214" s="28">
        <v>322</v>
      </c>
      <c r="B214" s="41" t="s">
        <v>17</v>
      </c>
      <c r="C214" s="30">
        <f>SUM(C215:C221)</f>
        <v>22297.42</v>
      </c>
      <c r="D214" s="30">
        <f t="shared" ref="D214:F214" si="90">SUM(D215:D221)</f>
        <v>22297</v>
      </c>
      <c r="E214" s="30">
        <f t="shared" si="90"/>
        <v>22297</v>
      </c>
      <c r="F214" s="30">
        <f t="shared" si="90"/>
        <v>22297</v>
      </c>
      <c r="H214" s="4"/>
    </row>
    <row r="215" spans="1:8" x14ac:dyDescent="0.25">
      <c r="A215" s="58">
        <v>32211</v>
      </c>
      <c r="B215" s="47" t="s">
        <v>32</v>
      </c>
      <c r="C215" s="44">
        <v>0</v>
      </c>
      <c r="D215" s="44">
        <v>265</v>
      </c>
      <c r="E215" s="44">
        <v>265</v>
      </c>
      <c r="F215" s="44">
        <v>265</v>
      </c>
      <c r="H215" s="4"/>
    </row>
    <row r="216" spans="1:8" x14ac:dyDescent="0.25">
      <c r="A216" s="31">
        <v>32214</v>
      </c>
      <c r="B216" s="42" t="s">
        <v>34</v>
      </c>
      <c r="C216" s="33">
        <v>663.61</v>
      </c>
      <c r="D216" s="33">
        <v>398</v>
      </c>
      <c r="E216" s="33">
        <v>398</v>
      </c>
      <c r="F216" s="33">
        <v>398</v>
      </c>
      <c r="H216" s="4"/>
    </row>
    <row r="217" spans="1:8" x14ac:dyDescent="0.25">
      <c r="A217" s="31">
        <v>32216</v>
      </c>
      <c r="B217" s="42" t="s">
        <v>35</v>
      </c>
      <c r="C217" s="33">
        <v>663.61</v>
      </c>
      <c r="D217" s="33">
        <v>664</v>
      </c>
      <c r="E217" s="33">
        <v>664</v>
      </c>
      <c r="F217" s="33">
        <v>664</v>
      </c>
      <c r="H217" s="4"/>
    </row>
    <row r="218" spans="1:8" x14ac:dyDescent="0.25">
      <c r="A218" s="31">
        <v>32219</v>
      </c>
      <c r="B218" s="42" t="s">
        <v>36</v>
      </c>
      <c r="C218" s="33">
        <v>132.72</v>
      </c>
      <c r="D218" s="33">
        <v>133</v>
      </c>
      <c r="E218" s="33">
        <v>133</v>
      </c>
      <c r="F218" s="33">
        <v>133</v>
      </c>
      <c r="H218" s="4"/>
    </row>
    <row r="219" spans="1:8" x14ac:dyDescent="0.25">
      <c r="A219" s="31">
        <v>32224</v>
      </c>
      <c r="B219" s="42" t="s">
        <v>134</v>
      </c>
      <c r="C219" s="33">
        <v>19908.419999999998</v>
      </c>
      <c r="D219" s="33">
        <v>19908</v>
      </c>
      <c r="E219" s="33">
        <v>19908</v>
      </c>
      <c r="F219" s="33">
        <v>19908</v>
      </c>
      <c r="H219" s="4"/>
    </row>
    <row r="220" spans="1:8" x14ac:dyDescent="0.25">
      <c r="A220" s="31">
        <v>32251</v>
      </c>
      <c r="B220" s="42" t="s">
        <v>42</v>
      </c>
      <c r="C220" s="33">
        <v>663.61</v>
      </c>
      <c r="D220" s="33">
        <v>664</v>
      </c>
      <c r="E220" s="33">
        <v>664</v>
      </c>
      <c r="F220" s="33">
        <v>664</v>
      </c>
      <c r="H220" s="4"/>
    </row>
    <row r="221" spans="1:8" x14ac:dyDescent="0.25">
      <c r="A221" s="31">
        <v>32271</v>
      </c>
      <c r="B221" s="42" t="s">
        <v>43</v>
      </c>
      <c r="C221" s="33">
        <v>265.45</v>
      </c>
      <c r="D221" s="33">
        <v>265</v>
      </c>
      <c r="E221" s="33">
        <v>265</v>
      </c>
      <c r="F221" s="33">
        <v>265</v>
      </c>
      <c r="H221" s="4"/>
    </row>
    <row r="222" spans="1:8" x14ac:dyDescent="0.25">
      <c r="A222" s="28">
        <v>323</v>
      </c>
      <c r="B222" s="41" t="s">
        <v>18</v>
      </c>
      <c r="C222" s="30">
        <f t="shared" ref="C222:F222" si="91">SUM(C223:C224)</f>
        <v>2092.4300000000003</v>
      </c>
      <c r="D222" s="30">
        <f t="shared" si="91"/>
        <v>1991</v>
      </c>
      <c r="E222" s="30">
        <f t="shared" si="91"/>
        <v>1991</v>
      </c>
      <c r="F222" s="30">
        <f t="shared" si="91"/>
        <v>1991</v>
      </c>
      <c r="H222" s="4"/>
    </row>
    <row r="223" spans="1:8" x14ac:dyDescent="0.25">
      <c r="A223" s="31">
        <v>32321</v>
      </c>
      <c r="B223" s="42" t="s">
        <v>47</v>
      </c>
      <c r="C223" s="44">
        <v>765.2</v>
      </c>
      <c r="D223" s="44">
        <v>1991</v>
      </c>
      <c r="E223" s="44">
        <v>1991</v>
      </c>
      <c r="F223" s="44">
        <v>1991</v>
      </c>
      <c r="H223" s="4"/>
    </row>
    <row r="224" spans="1:8" x14ac:dyDescent="0.25">
      <c r="A224" s="31">
        <v>32322</v>
      </c>
      <c r="B224" s="42" t="s">
        <v>48</v>
      </c>
      <c r="C224" s="44">
        <v>1327.23</v>
      </c>
      <c r="D224" s="44">
        <v>0</v>
      </c>
      <c r="E224" s="44">
        <v>0</v>
      </c>
      <c r="F224" s="44">
        <v>0</v>
      </c>
      <c r="H224" s="4"/>
    </row>
    <row r="225" spans="1:8" x14ac:dyDescent="0.25">
      <c r="A225" s="16" t="s">
        <v>120</v>
      </c>
      <c r="B225" s="38" t="s">
        <v>121</v>
      </c>
      <c r="C225" s="18">
        <f t="shared" ref="C225:F228" si="92">C226</f>
        <v>22562.880000000001</v>
      </c>
      <c r="D225" s="18">
        <f t="shared" si="92"/>
        <v>0</v>
      </c>
      <c r="E225" s="18">
        <f t="shared" si="92"/>
        <v>0</v>
      </c>
      <c r="F225" s="18">
        <f t="shared" si="92"/>
        <v>0</v>
      </c>
      <c r="H225" s="4"/>
    </row>
    <row r="226" spans="1:8" x14ac:dyDescent="0.25">
      <c r="A226" s="19" t="s">
        <v>98</v>
      </c>
      <c r="B226" s="7" t="s">
        <v>100</v>
      </c>
      <c r="C226" s="21">
        <f t="shared" si="92"/>
        <v>22562.880000000001</v>
      </c>
      <c r="D226" s="21">
        <f t="shared" si="92"/>
        <v>0</v>
      </c>
      <c r="E226" s="21">
        <f t="shared" si="92"/>
        <v>0</v>
      </c>
      <c r="F226" s="21">
        <f t="shared" si="92"/>
        <v>0</v>
      </c>
      <c r="H226" s="4"/>
    </row>
    <row r="227" spans="1:8" x14ac:dyDescent="0.25">
      <c r="A227" s="22">
        <v>3</v>
      </c>
      <c r="B227" s="39" t="s">
        <v>10</v>
      </c>
      <c r="C227" s="24">
        <f t="shared" si="92"/>
        <v>22562.880000000001</v>
      </c>
      <c r="D227" s="24">
        <f t="shared" si="92"/>
        <v>0</v>
      </c>
      <c r="E227" s="24">
        <f t="shared" si="92"/>
        <v>0</v>
      </c>
      <c r="F227" s="24">
        <f t="shared" si="92"/>
        <v>0</v>
      </c>
      <c r="H227" s="4"/>
    </row>
    <row r="228" spans="1:8" x14ac:dyDescent="0.25">
      <c r="A228" s="25">
        <v>32</v>
      </c>
      <c r="B228" s="40" t="s">
        <v>11</v>
      </c>
      <c r="C228" s="27">
        <f t="shared" si="92"/>
        <v>22562.880000000001</v>
      </c>
      <c r="D228" s="27">
        <f t="shared" si="92"/>
        <v>0</v>
      </c>
      <c r="E228" s="27">
        <f t="shared" si="92"/>
        <v>0</v>
      </c>
      <c r="F228" s="27">
        <f t="shared" si="92"/>
        <v>0</v>
      </c>
      <c r="H228" s="4"/>
    </row>
    <row r="229" spans="1:8" x14ac:dyDescent="0.25">
      <c r="A229" s="28">
        <v>323</v>
      </c>
      <c r="B229" s="41" t="s">
        <v>18</v>
      </c>
      <c r="C229" s="30">
        <f t="shared" ref="C229:F229" si="93">SUM(C230)</f>
        <v>22562.880000000001</v>
      </c>
      <c r="D229" s="30">
        <f t="shared" si="93"/>
        <v>0</v>
      </c>
      <c r="E229" s="30">
        <f t="shared" si="93"/>
        <v>0</v>
      </c>
      <c r="F229" s="30">
        <f t="shared" si="93"/>
        <v>0</v>
      </c>
      <c r="H229" s="4"/>
    </row>
    <row r="230" spans="1:8" x14ac:dyDescent="0.25">
      <c r="A230" s="31">
        <v>32321</v>
      </c>
      <c r="B230" s="42" t="s">
        <v>47</v>
      </c>
      <c r="C230" s="33">
        <v>22562.880000000001</v>
      </c>
      <c r="D230" s="33">
        <v>0</v>
      </c>
      <c r="E230" s="33">
        <v>0</v>
      </c>
      <c r="F230" s="44">
        <v>0</v>
      </c>
      <c r="H230" s="4"/>
    </row>
    <row r="231" spans="1:8" x14ac:dyDescent="0.25">
      <c r="A231" s="16" t="s">
        <v>122</v>
      </c>
      <c r="B231" s="38" t="s">
        <v>140</v>
      </c>
      <c r="C231" s="18">
        <f t="shared" ref="C231:F233" si="94">C232</f>
        <v>16192.18</v>
      </c>
      <c r="D231" s="18">
        <f t="shared" si="94"/>
        <v>16192</v>
      </c>
      <c r="E231" s="18">
        <f t="shared" si="94"/>
        <v>16192</v>
      </c>
      <c r="F231" s="18">
        <f t="shared" si="94"/>
        <v>16192</v>
      </c>
      <c r="H231" s="4"/>
    </row>
    <row r="232" spans="1:8" x14ac:dyDescent="0.25">
      <c r="A232" s="19" t="s">
        <v>98</v>
      </c>
      <c r="B232" s="7" t="s">
        <v>100</v>
      </c>
      <c r="C232" s="49">
        <f t="shared" si="94"/>
        <v>16192.18</v>
      </c>
      <c r="D232" s="49">
        <f t="shared" si="94"/>
        <v>16192</v>
      </c>
      <c r="E232" s="49">
        <f t="shared" si="94"/>
        <v>16192</v>
      </c>
      <c r="F232" s="49">
        <f t="shared" si="94"/>
        <v>16192</v>
      </c>
      <c r="H232" s="4"/>
    </row>
    <row r="233" spans="1:8" x14ac:dyDescent="0.25">
      <c r="A233" s="22">
        <v>3</v>
      </c>
      <c r="B233" s="39" t="s">
        <v>10</v>
      </c>
      <c r="C233" s="24">
        <f t="shared" si="94"/>
        <v>16192.18</v>
      </c>
      <c r="D233" s="24">
        <f t="shared" si="94"/>
        <v>16192</v>
      </c>
      <c r="E233" s="24">
        <f t="shared" si="94"/>
        <v>16192</v>
      </c>
      <c r="F233" s="24">
        <f t="shared" si="94"/>
        <v>16192</v>
      </c>
      <c r="H233" s="4"/>
    </row>
    <row r="234" spans="1:8" x14ac:dyDescent="0.25">
      <c r="A234" s="25">
        <v>31</v>
      </c>
      <c r="B234" s="40" t="s">
        <v>73</v>
      </c>
      <c r="C234" s="27">
        <f t="shared" ref="C234:F234" si="95">C235+C237+C240</f>
        <v>16192.18</v>
      </c>
      <c r="D234" s="27">
        <f t="shared" si="95"/>
        <v>16192</v>
      </c>
      <c r="E234" s="27">
        <f t="shared" si="95"/>
        <v>16192</v>
      </c>
      <c r="F234" s="27">
        <f t="shared" si="95"/>
        <v>16192</v>
      </c>
      <c r="H234" s="4"/>
    </row>
    <row r="235" spans="1:8" x14ac:dyDescent="0.25">
      <c r="A235" s="28">
        <v>311</v>
      </c>
      <c r="B235" s="41" t="s">
        <v>74</v>
      </c>
      <c r="C235" s="30">
        <f t="shared" ref="C235:F235" si="96">C236</f>
        <v>13935.89</v>
      </c>
      <c r="D235" s="30">
        <f t="shared" si="96"/>
        <v>13936</v>
      </c>
      <c r="E235" s="30">
        <f t="shared" si="96"/>
        <v>13936</v>
      </c>
      <c r="F235" s="30">
        <f t="shared" si="96"/>
        <v>13936</v>
      </c>
      <c r="H235" s="4"/>
    </row>
    <row r="236" spans="1:8" x14ac:dyDescent="0.25">
      <c r="A236" s="31">
        <v>31111</v>
      </c>
      <c r="B236" s="42" t="s">
        <v>75</v>
      </c>
      <c r="C236" s="33">
        <v>13935.89</v>
      </c>
      <c r="D236" s="33">
        <v>13936</v>
      </c>
      <c r="E236" s="33">
        <v>13936</v>
      </c>
      <c r="F236" s="44">
        <v>13936</v>
      </c>
      <c r="H236" s="4"/>
    </row>
    <row r="237" spans="1:8" x14ac:dyDescent="0.25">
      <c r="A237" s="28">
        <v>312</v>
      </c>
      <c r="B237" s="41" t="s">
        <v>77</v>
      </c>
      <c r="C237" s="30">
        <f t="shared" ref="C237:F237" si="97">SUM(C238:C239)</f>
        <v>0</v>
      </c>
      <c r="D237" s="30">
        <f t="shared" si="97"/>
        <v>0</v>
      </c>
      <c r="E237" s="30">
        <f t="shared" si="97"/>
        <v>0</v>
      </c>
      <c r="F237" s="30">
        <f t="shared" si="97"/>
        <v>0</v>
      </c>
      <c r="H237" s="4"/>
    </row>
    <row r="238" spans="1:8" x14ac:dyDescent="0.25">
      <c r="A238" s="31">
        <v>31212</v>
      </c>
      <c r="B238" s="42" t="s">
        <v>78</v>
      </c>
      <c r="C238" s="33">
        <v>0</v>
      </c>
      <c r="D238" s="33">
        <v>0</v>
      </c>
      <c r="E238" s="33">
        <v>0</v>
      </c>
      <c r="F238" s="44">
        <v>0</v>
      </c>
      <c r="H238" s="4"/>
    </row>
    <row r="239" spans="1:8" x14ac:dyDescent="0.25">
      <c r="A239" s="31">
        <v>31216</v>
      </c>
      <c r="B239" s="42" t="s">
        <v>82</v>
      </c>
      <c r="C239" s="33">
        <v>0</v>
      </c>
      <c r="D239" s="33">
        <v>0</v>
      </c>
      <c r="E239" s="33">
        <v>0</v>
      </c>
      <c r="F239" s="44">
        <v>0</v>
      </c>
      <c r="H239" s="4"/>
    </row>
    <row r="240" spans="1:8" x14ac:dyDescent="0.25">
      <c r="A240" s="28">
        <v>313</v>
      </c>
      <c r="B240" s="41" t="s">
        <v>141</v>
      </c>
      <c r="C240" s="30">
        <f t="shared" ref="C240:F240" si="98">C241</f>
        <v>2256.29</v>
      </c>
      <c r="D240" s="30">
        <f t="shared" si="98"/>
        <v>2256</v>
      </c>
      <c r="E240" s="30">
        <f t="shared" si="98"/>
        <v>2256</v>
      </c>
      <c r="F240" s="30">
        <f t="shared" si="98"/>
        <v>2256</v>
      </c>
      <c r="H240" s="4"/>
    </row>
    <row r="241" spans="1:8" x14ac:dyDescent="0.25">
      <c r="A241" s="31">
        <v>31321</v>
      </c>
      <c r="B241" s="42" t="s">
        <v>84</v>
      </c>
      <c r="C241" s="33">
        <v>2256.29</v>
      </c>
      <c r="D241" s="33">
        <v>2256</v>
      </c>
      <c r="E241" s="33">
        <v>2256</v>
      </c>
      <c r="F241" s="44">
        <v>2256</v>
      </c>
      <c r="H241" s="4"/>
    </row>
    <row r="242" spans="1:8" x14ac:dyDescent="0.25">
      <c r="A242" s="16" t="s">
        <v>123</v>
      </c>
      <c r="B242" s="38" t="s">
        <v>142</v>
      </c>
      <c r="C242" s="18">
        <f t="shared" ref="C242:F242" si="99">C243+C258</f>
        <v>58889.130000000005</v>
      </c>
      <c r="D242" s="18">
        <f t="shared" si="99"/>
        <v>91977</v>
      </c>
      <c r="E242" s="18">
        <f t="shared" si="99"/>
        <v>94699</v>
      </c>
      <c r="F242" s="18">
        <f t="shared" si="99"/>
        <v>94699</v>
      </c>
      <c r="H242" s="4"/>
    </row>
    <row r="243" spans="1:8" x14ac:dyDescent="0.25">
      <c r="A243" s="19" t="s">
        <v>98</v>
      </c>
      <c r="B243" s="7" t="s">
        <v>3</v>
      </c>
      <c r="C243" s="21">
        <f t="shared" ref="C243:F243" si="100">C244</f>
        <v>36830.58</v>
      </c>
      <c r="D243" s="21">
        <f t="shared" si="100"/>
        <v>48179</v>
      </c>
      <c r="E243" s="21">
        <f t="shared" si="100"/>
        <v>50901</v>
      </c>
      <c r="F243" s="21">
        <f t="shared" si="100"/>
        <v>50901</v>
      </c>
      <c r="H243" s="4"/>
    </row>
    <row r="244" spans="1:8" x14ac:dyDescent="0.25">
      <c r="A244" s="22">
        <v>3</v>
      </c>
      <c r="B244" s="39" t="s">
        <v>10</v>
      </c>
      <c r="C244" s="24">
        <f t="shared" ref="C244:F244" si="101">C245+C255</f>
        <v>36830.58</v>
      </c>
      <c r="D244" s="24">
        <f t="shared" si="101"/>
        <v>48179</v>
      </c>
      <c r="E244" s="24">
        <f t="shared" si="101"/>
        <v>50901</v>
      </c>
      <c r="F244" s="24">
        <f t="shared" si="101"/>
        <v>50901</v>
      </c>
      <c r="H244" s="4"/>
    </row>
    <row r="245" spans="1:8" x14ac:dyDescent="0.25">
      <c r="A245" s="25">
        <v>31</v>
      </c>
      <c r="B245" s="40" t="s">
        <v>73</v>
      </c>
      <c r="C245" s="27">
        <f t="shared" ref="C245:F245" si="102">C246+C248+C253</f>
        <v>35503.35</v>
      </c>
      <c r="D245" s="27">
        <f t="shared" si="102"/>
        <v>46984</v>
      </c>
      <c r="E245" s="27">
        <f t="shared" si="102"/>
        <v>49706</v>
      </c>
      <c r="F245" s="27">
        <f t="shared" si="102"/>
        <v>49706</v>
      </c>
      <c r="H245" s="4"/>
    </row>
    <row r="246" spans="1:8" x14ac:dyDescent="0.25">
      <c r="A246" s="28">
        <v>311</v>
      </c>
      <c r="B246" s="41" t="s">
        <v>74</v>
      </c>
      <c r="C246" s="30">
        <f t="shared" ref="C246:F246" si="103">C247</f>
        <v>28004.51</v>
      </c>
      <c r="D246" s="30">
        <f t="shared" si="103"/>
        <v>36101</v>
      </c>
      <c r="E246" s="30">
        <f t="shared" si="103"/>
        <v>38823</v>
      </c>
      <c r="F246" s="30">
        <f t="shared" si="103"/>
        <v>38823</v>
      </c>
      <c r="H246" s="4"/>
    </row>
    <row r="247" spans="1:8" x14ac:dyDescent="0.25">
      <c r="A247" s="31">
        <v>31111</v>
      </c>
      <c r="B247" s="42" t="s">
        <v>75</v>
      </c>
      <c r="C247" s="33">
        <v>28004.51</v>
      </c>
      <c r="D247" s="33">
        <v>36101</v>
      </c>
      <c r="E247" s="33">
        <v>38823</v>
      </c>
      <c r="F247" s="44">
        <v>38823</v>
      </c>
      <c r="H247" s="4"/>
    </row>
    <row r="248" spans="1:8" x14ac:dyDescent="0.25">
      <c r="A248" s="28">
        <v>312</v>
      </c>
      <c r="B248" s="41" t="s">
        <v>77</v>
      </c>
      <c r="C248" s="30">
        <f>SUM(C249:C252)</f>
        <v>4512.58</v>
      </c>
      <c r="D248" s="30">
        <f t="shared" ref="D248:F248" si="104">SUM(D249:D252)</f>
        <v>4645</v>
      </c>
      <c r="E248" s="30">
        <f t="shared" si="104"/>
        <v>4645</v>
      </c>
      <c r="F248" s="30">
        <f t="shared" si="104"/>
        <v>4645</v>
      </c>
      <c r="H248" s="4"/>
    </row>
    <row r="249" spans="1:8" x14ac:dyDescent="0.25">
      <c r="A249" s="31">
        <v>31212</v>
      </c>
      <c r="B249" s="42" t="s">
        <v>78</v>
      </c>
      <c r="C249" s="33">
        <v>1592.67</v>
      </c>
      <c r="D249" s="33">
        <v>2389</v>
      </c>
      <c r="E249" s="33">
        <v>2389</v>
      </c>
      <c r="F249" s="33">
        <v>2389</v>
      </c>
      <c r="H249" s="4"/>
    </row>
    <row r="250" spans="1:8" x14ac:dyDescent="0.25">
      <c r="A250" s="31">
        <v>31213</v>
      </c>
      <c r="B250" s="42" t="s">
        <v>79</v>
      </c>
      <c r="C250" s="33">
        <v>398.17</v>
      </c>
      <c r="D250" s="33">
        <v>929</v>
      </c>
      <c r="E250" s="33">
        <v>929</v>
      </c>
      <c r="F250" s="33">
        <v>929</v>
      </c>
      <c r="H250" s="4"/>
    </row>
    <row r="251" spans="1:8" x14ac:dyDescent="0.25">
      <c r="A251" s="31">
        <v>31215</v>
      </c>
      <c r="B251" s="42" t="s">
        <v>81</v>
      </c>
      <c r="C251" s="33">
        <v>265.45</v>
      </c>
      <c r="D251" s="33">
        <v>265</v>
      </c>
      <c r="E251" s="33">
        <v>265</v>
      </c>
      <c r="F251" s="33">
        <v>265</v>
      </c>
      <c r="H251" s="4"/>
    </row>
    <row r="252" spans="1:8" x14ac:dyDescent="0.25">
      <c r="A252" s="31">
        <v>31216</v>
      </c>
      <c r="B252" s="42" t="s">
        <v>82</v>
      </c>
      <c r="C252" s="33">
        <v>2256.29</v>
      </c>
      <c r="D252" s="33">
        <v>1062</v>
      </c>
      <c r="E252" s="33">
        <v>1062</v>
      </c>
      <c r="F252" s="33">
        <v>1062</v>
      </c>
      <c r="H252" s="4"/>
    </row>
    <row r="253" spans="1:8" x14ac:dyDescent="0.25">
      <c r="A253" s="28">
        <v>313</v>
      </c>
      <c r="B253" s="41" t="s">
        <v>83</v>
      </c>
      <c r="C253" s="30">
        <f t="shared" ref="C253:F256" si="105">C254</f>
        <v>2986.26</v>
      </c>
      <c r="D253" s="30">
        <f t="shared" si="105"/>
        <v>6238</v>
      </c>
      <c r="E253" s="30">
        <f t="shared" si="105"/>
        <v>6238</v>
      </c>
      <c r="F253" s="30">
        <f t="shared" si="105"/>
        <v>6238</v>
      </c>
      <c r="H253" s="4"/>
    </row>
    <row r="254" spans="1:8" x14ac:dyDescent="0.25">
      <c r="A254" s="31">
        <v>31321</v>
      </c>
      <c r="B254" s="42" t="s">
        <v>84</v>
      </c>
      <c r="C254" s="33">
        <v>2986.26</v>
      </c>
      <c r="D254" s="33">
        <v>6238</v>
      </c>
      <c r="E254" s="33">
        <v>6238</v>
      </c>
      <c r="F254" s="44">
        <v>6238</v>
      </c>
      <c r="H254" s="4"/>
    </row>
    <row r="255" spans="1:8" x14ac:dyDescent="0.25">
      <c r="A255" s="132">
        <v>32</v>
      </c>
      <c r="B255" s="133" t="s">
        <v>11</v>
      </c>
      <c r="C255" s="73">
        <f t="shared" ref="C255:F255" si="106">C256</f>
        <v>1327.23</v>
      </c>
      <c r="D255" s="73">
        <f t="shared" si="106"/>
        <v>1195</v>
      </c>
      <c r="E255" s="73">
        <f t="shared" si="106"/>
        <v>1195</v>
      </c>
      <c r="F255" s="73">
        <f t="shared" si="106"/>
        <v>1195</v>
      </c>
      <c r="H255" s="4"/>
    </row>
    <row r="256" spans="1:8" x14ac:dyDescent="0.25">
      <c r="A256" s="28">
        <v>321</v>
      </c>
      <c r="B256" s="41" t="s">
        <v>16</v>
      </c>
      <c r="C256" s="30">
        <f t="shared" si="105"/>
        <v>1327.23</v>
      </c>
      <c r="D256" s="30">
        <f t="shared" si="105"/>
        <v>1195</v>
      </c>
      <c r="E256" s="30">
        <f t="shared" si="105"/>
        <v>1195</v>
      </c>
      <c r="F256" s="30">
        <f t="shared" si="105"/>
        <v>1195</v>
      </c>
      <c r="H256" s="4"/>
    </row>
    <row r="257" spans="1:8" x14ac:dyDescent="0.25">
      <c r="A257" s="31">
        <v>32121</v>
      </c>
      <c r="B257" s="42" t="s">
        <v>87</v>
      </c>
      <c r="C257" s="33">
        <v>1327.23</v>
      </c>
      <c r="D257" s="33">
        <v>1195</v>
      </c>
      <c r="E257" s="33">
        <v>1195</v>
      </c>
      <c r="F257" s="44">
        <v>1195</v>
      </c>
      <c r="H257" s="4"/>
    </row>
    <row r="258" spans="1:8" x14ac:dyDescent="0.25">
      <c r="A258" s="19" t="s">
        <v>124</v>
      </c>
      <c r="B258" s="7" t="s">
        <v>143</v>
      </c>
      <c r="C258" s="21">
        <f t="shared" ref="C258:F258" si="107">C261+C263+C268+C271</f>
        <v>22058.55</v>
      </c>
      <c r="D258" s="21">
        <f t="shared" si="107"/>
        <v>43798</v>
      </c>
      <c r="E258" s="21">
        <f t="shared" si="107"/>
        <v>43798</v>
      </c>
      <c r="F258" s="21">
        <f t="shared" si="107"/>
        <v>43798</v>
      </c>
      <c r="H258" s="4"/>
    </row>
    <row r="259" spans="1:8" x14ac:dyDescent="0.25">
      <c r="A259" s="22">
        <v>3</v>
      </c>
      <c r="B259" s="39" t="s">
        <v>10</v>
      </c>
      <c r="C259" s="24">
        <f t="shared" ref="C259:F259" si="108">C260+C270</f>
        <v>22058.55</v>
      </c>
      <c r="D259" s="24">
        <f t="shared" si="108"/>
        <v>43798</v>
      </c>
      <c r="E259" s="24">
        <f t="shared" si="108"/>
        <v>43798</v>
      </c>
      <c r="F259" s="24">
        <f t="shared" si="108"/>
        <v>43798</v>
      </c>
      <c r="H259" s="4"/>
    </row>
    <row r="260" spans="1:8" x14ac:dyDescent="0.25">
      <c r="A260" s="25">
        <v>31</v>
      </c>
      <c r="B260" s="40" t="s">
        <v>73</v>
      </c>
      <c r="C260" s="27">
        <f t="shared" ref="C260:F260" si="109">C261+C263+C268</f>
        <v>20731.32</v>
      </c>
      <c r="D260" s="27">
        <f t="shared" si="109"/>
        <v>42033</v>
      </c>
      <c r="E260" s="27">
        <f t="shared" si="109"/>
        <v>42033</v>
      </c>
      <c r="F260" s="27">
        <f t="shared" si="109"/>
        <v>42033</v>
      </c>
      <c r="H260" s="4"/>
    </row>
    <row r="261" spans="1:8" x14ac:dyDescent="0.25">
      <c r="A261" s="28">
        <v>311</v>
      </c>
      <c r="B261" s="41" t="s">
        <v>74</v>
      </c>
      <c r="C261" s="30">
        <f t="shared" ref="C261:F261" si="110">C262</f>
        <v>15395.85</v>
      </c>
      <c r="D261" s="30">
        <f t="shared" si="110"/>
        <v>32544</v>
      </c>
      <c r="E261" s="30">
        <f t="shared" si="110"/>
        <v>32544</v>
      </c>
      <c r="F261" s="30">
        <f t="shared" si="110"/>
        <v>32544</v>
      </c>
      <c r="H261" s="4"/>
    </row>
    <row r="262" spans="1:8" x14ac:dyDescent="0.25">
      <c r="A262" s="31">
        <v>31111</v>
      </c>
      <c r="B262" s="42" t="s">
        <v>75</v>
      </c>
      <c r="C262" s="33">
        <v>15395.85</v>
      </c>
      <c r="D262" s="33">
        <v>32544</v>
      </c>
      <c r="E262" s="33">
        <v>32544</v>
      </c>
      <c r="F262" s="33">
        <v>32544</v>
      </c>
      <c r="H262" s="4"/>
    </row>
    <row r="263" spans="1:8" x14ac:dyDescent="0.25">
      <c r="A263" s="28">
        <v>312</v>
      </c>
      <c r="B263" s="41" t="s">
        <v>77</v>
      </c>
      <c r="C263" s="30">
        <f t="shared" ref="C263:F263" si="111">SUM(C264:C267)</f>
        <v>2150.12</v>
      </c>
      <c r="D263" s="30">
        <f t="shared" si="111"/>
        <v>4180</v>
      </c>
      <c r="E263" s="30">
        <f t="shared" si="111"/>
        <v>4180</v>
      </c>
      <c r="F263" s="30">
        <f t="shared" si="111"/>
        <v>4180</v>
      </c>
      <c r="H263" s="4"/>
    </row>
    <row r="264" spans="1:8" x14ac:dyDescent="0.25">
      <c r="A264" s="31">
        <v>31212</v>
      </c>
      <c r="B264" s="42" t="s">
        <v>78</v>
      </c>
      <c r="C264" s="33">
        <v>796.34</v>
      </c>
      <c r="D264" s="33">
        <v>929</v>
      </c>
      <c r="E264" s="33">
        <v>929</v>
      </c>
      <c r="F264" s="33">
        <v>929</v>
      </c>
      <c r="H264" s="4"/>
    </row>
    <row r="265" spans="1:8" x14ac:dyDescent="0.25">
      <c r="A265" s="31">
        <v>31213</v>
      </c>
      <c r="B265" s="42" t="s">
        <v>79</v>
      </c>
      <c r="C265" s="33">
        <v>159.27000000000001</v>
      </c>
      <c r="D265" s="33">
        <v>796</v>
      </c>
      <c r="E265" s="33">
        <v>796</v>
      </c>
      <c r="F265" s="33">
        <v>796</v>
      </c>
      <c r="H265" s="4"/>
    </row>
    <row r="266" spans="1:8" x14ac:dyDescent="0.25">
      <c r="A266" s="31">
        <v>31215</v>
      </c>
      <c r="B266" s="42" t="s">
        <v>81</v>
      </c>
      <c r="C266" s="33">
        <v>0</v>
      </c>
      <c r="D266" s="33">
        <v>265</v>
      </c>
      <c r="E266" s="33">
        <v>265</v>
      </c>
      <c r="F266" s="33">
        <v>265</v>
      </c>
      <c r="H266" s="4"/>
    </row>
    <row r="267" spans="1:8" x14ac:dyDescent="0.25">
      <c r="A267" s="31">
        <v>31216</v>
      </c>
      <c r="B267" s="42" t="s">
        <v>82</v>
      </c>
      <c r="C267" s="33">
        <v>1194.51</v>
      </c>
      <c r="D267" s="33">
        <v>2190</v>
      </c>
      <c r="E267" s="33">
        <v>2190</v>
      </c>
      <c r="F267" s="33">
        <v>2190</v>
      </c>
      <c r="H267" s="4"/>
    </row>
    <row r="268" spans="1:8" x14ac:dyDescent="0.25">
      <c r="A268" s="28">
        <v>313</v>
      </c>
      <c r="B268" s="41" t="s">
        <v>83</v>
      </c>
      <c r="C268" s="30">
        <f t="shared" ref="C268:F268" si="112">C269</f>
        <v>3185.35</v>
      </c>
      <c r="D268" s="30">
        <f t="shared" si="112"/>
        <v>5309</v>
      </c>
      <c r="E268" s="30">
        <f t="shared" si="112"/>
        <v>5309</v>
      </c>
      <c r="F268" s="30">
        <f t="shared" si="112"/>
        <v>5309</v>
      </c>
      <c r="H268" s="4"/>
    </row>
    <row r="269" spans="1:8" x14ac:dyDescent="0.25">
      <c r="A269" s="31">
        <v>31321</v>
      </c>
      <c r="B269" s="42" t="s">
        <v>84</v>
      </c>
      <c r="C269" s="33">
        <v>3185.35</v>
      </c>
      <c r="D269" s="33">
        <v>5309</v>
      </c>
      <c r="E269" s="33">
        <v>5309</v>
      </c>
      <c r="F269" s="33">
        <v>5309</v>
      </c>
      <c r="H269" s="4"/>
    </row>
    <row r="270" spans="1:8" x14ac:dyDescent="0.25">
      <c r="A270" s="25">
        <v>32</v>
      </c>
      <c r="B270" s="40" t="s">
        <v>11</v>
      </c>
      <c r="C270" s="27">
        <f t="shared" ref="C270:F271" si="113">C271</f>
        <v>1327.23</v>
      </c>
      <c r="D270" s="27">
        <f t="shared" si="113"/>
        <v>1765</v>
      </c>
      <c r="E270" s="27">
        <f t="shared" si="113"/>
        <v>1765</v>
      </c>
      <c r="F270" s="27">
        <f t="shared" si="113"/>
        <v>1765</v>
      </c>
      <c r="H270" s="4"/>
    </row>
    <row r="271" spans="1:8" x14ac:dyDescent="0.25">
      <c r="A271" s="28">
        <v>321</v>
      </c>
      <c r="B271" s="41" t="s">
        <v>16</v>
      </c>
      <c r="C271" s="30">
        <f t="shared" si="113"/>
        <v>1327.23</v>
      </c>
      <c r="D271" s="30">
        <f t="shared" si="113"/>
        <v>1765</v>
      </c>
      <c r="E271" s="30">
        <f t="shared" si="113"/>
        <v>1765</v>
      </c>
      <c r="F271" s="30">
        <f t="shared" si="113"/>
        <v>1765</v>
      </c>
      <c r="H271" s="4"/>
    </row>
    <row r="272" spans="1:8" x14ac:dyDescent="0.25">
      <c r="A272" s="31">
        <v>32121</v>
      </c>
      <c r="B272" s="42" t="s">
        <v>87</v>
      </c>
      <c r="C272" s="33">
        <v>1327.23</v>
      </c>
      <c r="D272" s="33">
        <v>1765</v>
      </c>
      <c r="E272" s="33">
        <v>1765</v>
      </c>
      <c r="F272" s="33">
        <v>1765</v>
      </c>
      <c r="H272" s="4"/>
    </row>
    <row r="273" spans="1:8" x14ac:dyDescent="0.25">
      <c r="A273" s="16" t="s">
        <v>125</v>
      </c>
      <c r="B273" s="38" t="s">
        <v>144</v>
      </c>
      <c r="C273" s="50">
        <f t="shared" ref="C273:F277" si="114">C274</f>
        <v>0</v>
      </c>
      <c r="D273" s="50">
        <f t="shared" si="114"/>
        <v>0</v>
      </c>
      <c r="E273" s="50">
        <f t="shared" si="114"/>
        <v>0</v>
      </c>
      <c r="F273" s="50">
        <f t="shared" si="114"/>
        <v>0</v>
      </c>
      <c r="H273" s="4"/>
    </row>
    <row r="274" spans="1:8" x14ac:dyDescent="0.25">
      <c r="A274" s="19" t="s">
        <v>98</v>
      </c>
      <c r="B274" s="7" t="s">
        <v>100</v>
      </c>
      <c r="C274" s="51">
        <f>C275</f>
        <v>0</v>
      </c>
      <c r="D274" s="51">
        <f t="shared" si="114"/>
        <v>0</v>
      </c>
      <c r="E274" s="51">
        <f t="shared" si="114"/>
        <v>0</v>
      </c>
      <c r="F274" s="51">
        <f t="shared" si="114"/>
        <v>0</v>
      </c>
      <c r="H274" s="4"/>
    </row>
    <row r="275" spans="1:8" x14ac:dyDescent="0.25">
      <c r="A275" s="22">
        <v>3</v>
      </c>
      <c r="B275" s="39" t="s">
        <v>10</v>
      </c>
      <c r="C275" s="52">
        <f t="shared" ref="C275:F276" si="115">C276</f>
        <v>0</v>
      </c>
      <c r="D275" s="52">
        <f t="shared" si="115"/>
        <v>0</v>
      </c>
      <c r="E275" s="52">
        <f t="shared" si="115"/>
        <v>0</v>
      </c>
      <c r="F275" s="52">
        <f t="shared" si="115"/>
        <v>0</v>
      </c>
      <c r="H275" s="4"/>
    </row>
    <row r="276" spans="1:8" x14ac:dyDescent="0.25">
      <c r="A276" s="25">
        <v>32</v>
      </c>
      <c r="B276" s="40" t="s">
        <v>11</v>
      </c>
      <c r="C276" s="53">
        <f t="shared" si="115"/>
        <v>0</v>
      </c>
      <c r="D276" s="53">
        <f t="shared" si="115"/>
        <v>0</v>
      </c>
      <c r="E276" s="53">
        <f t="shared" si="115"/>
        <v>0</v>
      </c>
      <c r="F276" s="53">
        <f t="shared" si="115"/>
        <v>0</v>
      </c>
      <c r="H276" s="4"/>
    </row>
    <row r="277" spans="1:8" x14ac:dyDescent="0.25">
      <c r="A277" s="28">
        <v>323</v>
      </c>
      <c r="B277" s="41" t="s">
        <v>18</v>
      </c>
      <c r="C277" s="45">
        <f t="shared" si="114"/>
        <v>0</v>
      </c>
      <c r="D277" s="45">
        <f t="shared" si="114"/>
        <v>0</v>
      </c>
      <c r="E277" s="45">
        <f t="shared" si="114"/>
        <v>0</v>
      </c>
      <c r="F277" s="45">
        <f t="shared" si="114"/>
        <v>0</v>
      </c>
      <c r="H277" s="4"/>
    </row>
    <row r="278" spans="1:8" x14ac:dyDescent="0.25">
      <c r="A278" s="31">
        <v>32391</v>
      </c>
      <c r="B278" s="42" t="s">
        <v>61</v>
      </c>
      <c r="C278" s="33">
        <v>0</v>
      </c>
      <c r="D278" s="33">
        <v>0</v>
      </c>
      <c r="E278" s="33">
        <v>0</v>
      </c>
      <c r="F278" s="44">
        <v>0</v>
      </c>
      <c r="H278" s="4"/>
    </row>
    <row r="279" spans="1:8" x14ac:dyDescent="0.25">
      <c r="A279" s="16" t="s">
        <v>126</v>
      </c>
      <c r="B279" s="38" t="s">
        <v>127</v>
      </c>
      <c r="C279" s="18">
        <f t="shared" ref="C279:F280" si="116">C280</f>
        <v>44462.14</v>
      </c>
      <c r="D279" s="18">
        <f t="shared" si="116"/>
        <v>41808</v>
      </c>
      <c r="E279" s="18">
        <f t="shared" si="116"/>
        <v>41808</v>
      </c>
      <c r="F279" s="18">
        <f t="shared" si="116"/>
        <v>41808</v>
      </c>
      <c r="H279" s="4"/>
    </row>
    <row r="280" spans="1:8" x14ac:dyDescent="0.25">
      <c r="A280" s="19" t="s">
        <v>113</v>
      </c>
      <c r="B280" s="7" t="s">
        <v>118</v>
      </c>
      <c r="C280" s="21">
        <f>C281</f>
        <v>44462.14</v>
      </c>
      <c r="D280" s="21">
        <f t="shared" si="116"/>
        <v>41808</v>
      </c>
      <c r="E280" s="21">
        <f t="shared" si="116"/>
        <v>41808</v>
      </c>
      <c r="F280" s="21">
        <f t="shared" si="116"/>
        <v>41808</v>
      </c>
      <c r="H280" s="4"/>
    </row>
    <row r="281" spans="1:8" x14ac:dyDescent="0.25">
      <c r="A281" s="22">
        <v>4</v>
      </c>
      <c r="B281" s="39" t="s">
        <v>108</v>
      </c>
      <c r="C281" s="24">
        <f t="shared" ref="C281:F283" si="117">C282</f>
        <v>44462.14</v>
      </c>
      <c r="D281" s="24">
        <f t="shared" si="117"/>
        <v>41808</v>
      </c>
      <c r="E281" s="24">
        <f t="shared" si="117"/>
        <v>41808</v>
      </c>
      <c r="F281" s="24">
        <f t="shared" si="117"/>
        <v>41808</v>
      </c>
      <c r="H281" s="4"/>
    </row>
    <row r="282" spans="1:8" x14ac:dyDescent="0.25">
      <c r="A282" s="25">
        <v>42</v>
      </c>
      <c r="B282" s="40" t="s">
        <v>109</v>
      </c>
      <c r="C282" s="54">
        <f t="shared" si="117"/>
        <v>44462.14</v>
      </c>
      <c r="D282" s="54">
        <f t="shared" si="117"/>
        <v>41808</v>
      </c>
      <c r="E282" s="54">
        <f t="shared" si="117"/>
        <v>41808</v>
      </c>
      <c r="F282" s="54">
        <f t="shared" si="117"/>
        <v>41808</v>
      </c>
      <c r="H282" s="4"/>
    </row>
    <row r="283" spans="1:8" x14ac:dyDescent="0.25">
      <c r="A283" s="28">
        <v>424</v>
      </c>
      <c r="B283" s="41" t="s">
        <v>145</v>
      </c>
      <c r="C283" s="30">
        <f t="shared" si="117"/>
        <v>44462.14</v>
      </c>
      <c r="D283" s="30">
        <f t="shared" si="117"/>
        <v>41808</v>
      </c>
      <c r="E283" s="30">
        <f t="shared" si="117"/>
        <v>41808</v>
      </c>
      <c r="F283" s="30">
        <f t="shared" si="117"/>
        <v>41808</v>
      </c>
      <c r="H283" s="4"/>
    </row>
    <row r="284" spans="1:8" x14ac:dyDescent="0.25">
      <c r="A284" s="31">
        <v>42411</v>
      </c>
      <c r="B284" s="42" t="s">
        <v>146</v>
      </c>
      <c r="C284" s="33">
        <v>44462.14</v>
      </c>
      <c r="D284" s="33">
        <v>41808</v>
      </c>
      <c r="E284" s="33">
        <v>41808</v>
      </c>
      <c r="F284" s="44">
        <v>41808</v>
      </c>
      <c r="H284" s="4"/>
    </row>
    <row r="285" spans="1:8" x14ac:dyDescent="0.25">
      <c r="A285" s="16" t="s">
        <v>129</v>
      </c>
      <c r="B285" s="38" t="s">
        <v>147</v>
      </c>
      <c r="C285" s="18">
        <f t="shared" ref="C285:F285" si="118">C286+C291</f>
        <v>4459.49</v>
      </c>
      <c r="D285" s="18">
        <f t="shared" si="118"/>
        <v>4380</v>
      </c>
      <c r="E285" s="18">
        <f t="shared" si="118"/>
        <v>4380</v>
      </c>
      <c r="F285" s="18">
        <f t="shared" si="118"/>
        <v>4380</v>
      </c>
      <c r="H285" s="4"/>
    </row>
    <row r="286" spans="1:8" x14ac:dyDescent="0.25">
      <c r="A286" s="19" t="s">
        <v>128</v>
      </c>
      <c r="B286" s="7" t="s">
        <v>148</v>
      </c>
      <c r="C286" s="21">
        <f t="shared" ref="C286:F289" si="119">C287</f>
        <v>0</v>
      </c>
      <c r="D286" s="21">
        <f t="shared" si="119"/>
        <v>0</v>
      </c>
      <c r="E286" s="21">
        <f t="shared" si="119"/>
        <v>0</v>
      </c>
      <c r="F286" s="21">
        <f t="shared" si="119"/>
        <v>0</v>
      </c>
      <c r="H286" s="4"/>
    </row>
    <row r="287" spans="1:8" x14ac:dyDescent="0.25">
      <c r="A287" s="22">
        <v>3</v>
      </c>
      <c r="B287" s="39" t="s">
        <v>10</v>
      </c>
      <c r="C287" s="24">
        <f t="shared" si="119"/>
        <v>0</v>
      </c>
      <c r="D287" s="24">
        <f t="shared" si="119"/>
        <v>0</v>
      </c>
      <c r="E287" s="24">
        <f t="shared" si="119"/>
        <v>0</v>
      </c>
      <c r="F287" s="24">
        <f t="shared" si="119"/>
        <v>0</v>
      </c>
      <c r="H287" s="4"/>
    </row>
    <row r="288" spans="1:8" x14ac:dyDescent="0.25">
      <c r="A288" s="25">
        <v>32</v>
      </c>
      <c r="B288" s="40" t="s">
        <v>11</v>
      </c>
      <c r="C288" s="27">
        <f t="shared" si="119"/>
        <v>0</v>
      </c>
      <c r="D288" s="27">
        <f t="shared" si="119"/>
        <v>0</v>
      </c>
      <c r="E288" s="27">
        <f t="shared" si="119"/>
        <v>0</v>
      </c>
      <c r="F288" s="27">
        <f t="shared" si="119"/>
        <v>0</v>
      </c>
      <c r="H288" s="4"/>
    </row>
    <row r="289" spans="1:8" x14ac:dyDescent="0.25">
      <c r="A289" s="28">
        <v>322</v>
      </c>
      <c r="B289" s="41" t="s">
        <v>17</v>
      </c>
      <c r="C289" s="30">
        <f t="shared" si="119"/>
        <v>0</v>
      </c>
      <c r="D289" s="30">
        <f t="shared" si="119"/>
        <v>0</v>
      </c>
      <c r="E289" s="30">
        <f t="shared" si="119"/>
        <v>0</v>
      </c>
      <c r="F289" s="30">
        <f t="shared" si="119"/>
        <v>0</v>
      </c>
      <c r="H289" s="4"/>
    </row>
    <row r="290" spans="1:8" x14ac:dyDescent="0.25">
      <c r="A290" s="31">
        <v>32224</v>
      </c>
      <c r="B290" s="42" t="s">
        <v>134</v>
      </c>
      <c r="C290" s="33">
        <v>0</v>
      </c>
      <c r="D290" s="33">
        <v>0</v>
      </c>
      <c r="E290" s="33">
        <v>0</v>
      </c>
      <c r="F290" s="44">
        <v>0</v>
      </c>
      <c r="H290" s="4"/>
    </row>
    <row r="291" spans="1:8" x14ac:dyDescent="0.25">
      <c r="A291" s="19" t="s">
        <v>124</v>
      </c>
      <c r="B291" s="7" t="s">
        <v>143</v>
      </c>
      <c r="C291" s="21">
        <f t="shared" ref="C291:F291" si="120">C294</f>
        <v>4459.49</v>
      </c>
      <c r="D291" s="21">
        <f t="shared" si="120"/>
        <v>4380</v>
      </c>
      <c r="E291" s="21">
        <f t="shared" si="120"/>
        <v>4380</v>
      </c>
      <c r="F291" s="21">
        <f t="shared" si="120"/>
        <v>4380</v>
      </c>
      <c r="H291" s="4"/>
    </row>
    <row r="292" spans="1:8" x14ac:dyDescent="0.25">
      <c r="A292" s="22">
        <v>3</v>
      </c>
      <c r="B292" s="39" t="s">
        <v>10</v>
      </c>
      <c r="C292" s="24">
        <f t="shared" ref="C292:F294" si="121">C293</f>
        <v>4459.49</v>
      </c>
      <c r="D292" s="24">
        <f t="shared" si="121"/>
        <v>4380</v>
      </c>
      <c r="E292" s="24">
        <f t="shared" si="121"/>
        <v>4380</v>
      </c>
      <c r="F292" s="24">
        <f t="shared" si="121"/>
        <v>4380</v>
      </c>
      <c r="H292" s="4"/>
    </row>
    <row r="293" spans="1:8" x14ac:dyDescent="0.25">
      <c r="A293" s="25">
        <v>37</v>
      </c>
      <c r="B293" s="40" t="s">
        <v>133</v>
      </c>
      <c r="C293" s="27">
        <f t="shared" si="121"/>
        <v>4459.49</v>
      </c>
      <c r="D293" s="27">
        <f t="shared" si="121"/>
        <v>4380</v>
      </c>
      <c r="E293" s="27">
        <f t="shared" si="121"/>
        <v>4380</v>
      </c>
      <c r="F293" s="27">
        <f t="shared" si="121"/>
        <v>4380</v>
      </c>
      <c r="H293" s="4"/>
    </row>
    <row r="294" spans="1:8" x14ac:dyDescent="0.25">
      <c r="A294" s="28">
        <v>372</v>
      </c>
      <c r="B294" s="41" t="s">
        <v>105</v>
      </c>
      <c r="C294" s="30">
        <f t="shared" si="121"/>
        <v>4459.49</v>
      </c>
      <c r="D294" s="30">
        <f t="shared" si="121"/>
        <v>4380</v>
      </c>
      <c r="E294" s="30">
        <f t="shared" si="121"/>
        <v>4380</v>
      </c>
      <c r="F294" s="30">
        <f t="shared" si="121"/>
        <v>4380</v>
      </c>
      <c r="H294" s="4"/>
    </row>
    <row r="295" spans="1:8" x14ac:dyDescent="0.25">
      <c r="A295" s="31">
        <v>37224</v>
      </c>
      <c r="B295" s="42" t="s">
        <v>136</v>
      </c>
      <c r="C295" s="33">
        <v>4459.49</v>
      </c>
      <c r="D295" s="33">
        <v>4380</v>
      </c>
      <c r="E295" s="33">
        <v>4380</v>
      </c>
      <c r="F295" s="44">
        <v>4380</v>
      </c>
      <c r="H295" s="4"/>
    </row>
    <row r="296" spans="1:8" x14ac:dyDescent="0.25">
      <c r="A296" s="13" t="s">
        <v>130</v>
      </c>
      <c r="B296" s="55" t="s">
        <v>149</v>
      </c>
      <c r="C296" s="15">
        <f t="shared" ref="C296:F299" si="122">C297</f>
        <v>20837.489999999998</v>
      </c>
      <c r="D296" s="15">
        <f t="shared" si="122"/>
        <v>26545</v>
      </c>
      <c r="E296" s="15">
        <f t="shared" si="122"/>
        <v>26545</v>
      </c>
      <c r="F296" s="15">
        <f t="shared" si="122"/>
        <v>26545</v>
      </c>
      <c r="H296" s="4"/>
    </row>
    <row r="297" spans="1:8" x14ac:dyDescent="0.25">
      <c r="A297" s="16" t="s">
        <v>152</v>
      </c>
      <c r="B297" s="38" t="s">
        <v>131</v>
      </c>
      <c r="C297" s="18">
        <f t="shared" si="122"/>
        <v>20837.489999999998</v>
      </c>
      <c r="D297" s="18">
        <f t="shared" si="122"/>
        <v>26545</v>
      </c>
      <c r="E297" s="18">
        <f t="shared" si="122"/>
        <v>26545</v>
      </c>
      <c r="F297" s="18">
        <f t="shared" si="122"/>
        <v>26545</v>
      </c>
      <c r="H297" s="4"/>
    </row>
    <row r="298" spans="1:8" x14ac:dyDescent="0.25">
      <c r="A298" s="19" t="s">
        <v>9</v>
      </c>
      <c r="B298" s="7" t="s">
        <v>150</v>
      </c>
      <c r="C298" s="21">
        <f t="shared" si="122"/>
        <v>20837.489999999998</v>
      </c>
      <c r="D298" s="21">
        <f t="shared" si="122"/>
        <v>26545</v>
      </c>
      <c r="E298" s="21">
        <f t="shared" si="122"/>
        <v>26545</v>
      </c>
      <c r="F298" s="21">
        <f t="shared" si="122"/>
        <v>26545</v>
      </c>
      <c r="H298" s="4"/>
    </row>
    <row r="299" spans="1:8" x14ac:dyDescent="0.25">
      <c r="A299" s="22">
        <v>4</v>
      </c>
      <c r="B299" s="39" t="s">
        <v>108</v>
      </c>
      <c r="C299" s="56">
        <f t="shared" si="122"/>
        <v>20837.489999999998</v>
      </c>
      <c r="D299" s="56">
        <f t="shared" si="122"/>
        <v>26545</v>
      </c>
      <c r="E299" s="56">
        <f t="shared" si="122"/>
        <v>26545</v>
      </c>
      <c r="F299" s="56">
        <f t="shared" si="122"/>
        <v>26545</v>
      </c>
      <c r="H299" s="4"/>
    </row>
    <row r="300" spans="1:8" x14ac:dyDescent="0.25">
      <c r="A300" s="25">
        <v>42</v>
      </c>
      <c r="B300" s="40" t="s">
        <v>109</v>
      </c>
      <c r="C300" s="27">
        <f t="shared" ref="C300:F300" si="123">C301+C305</f>
        <v>20837.489999999998</v>
      </c>
      <c r="D300" s="27">
        <f t="shared" si="123"/>
        <v>26545</v>
      </c>
      <c r="E300" s="27">
        <f t="shared" si="123"/>
        <v>26545</v>
      </c>
      <c r="F300" s="27">
        <f t="shared" si="123"/>
        <v>26545</v>
      </c>
      <c r="H300" s="4"/>
    </row>
    <row r="301" spans="1:8" x14ac:dyDescent="0.25">
      <c r="A301" s="28">
        <v>422</v>
      </c>
      <c r="B301" s="41" t="s">
        <v>110</v>
      </c>
      <c r="C301" s="30">
        <f>SUM(C302:C304)</f>
        <v>18183.03</v>
      </c>
      <c r="D301" s="30">
        <f t="shared" ref="D301:F301" si="124">SUM(D302:D304)</f>
        <v>23891</v>
      </c>
      <c r="E301" s="30">
        <f t="shared" si="124"/>
        <v>23891</v>
      </c>
      <c r="F301" s="30">
        <f t="shared" si="124"/>
        <v>23891</v>
      </c>
      <c r="H301" s="4"/>
    </row>
    <row r="302" spans="1:8" x14ac:dyDescent="0.25">
      <c r="A302" s="31">
        <v>42211</v>
      </c>
      <c r="B302" s="42" t="s">
        <v>111</v>
      </c>
      <c r="C302" s="33">
        <v>2654.46</v>
      </c>
      <c r="D302" s="33">
        <v>3982</v>
      </c>
      <c r="E302" s="33">
        <v>3982</v>
      </c>
      <c r="F302" s="33">
        <v>3982</v>
      </c>
      <c r="H302" s="4"/>
    </row>
    <row r="303" spans="1:8" x14ac:dyDescent="0.25">
      <c r="A303" s="31">
        <v>42219</v>
      </c>
      <c r="B303" s="42" t="s">
        <v>117</v>
      </c>
      <c r="C303" s="33">
        <v>8892.43</v>
      </c>
      <c r="D303" s="33">
        <v>10618</v>
      </c>
      <c r="E303" s="33">
        <v>10618</v>
      </c>
      <c r="F303" s="33">
        <v>10618</v>
      </c>
      <c r="H303" s="4"/>
    </row>
    <row r="304" spans="1:8" x14ac:dyDescent="0.25">
      <c r="A304" s="31">
        <v>42231</v>
      </c>
      <c r="B304" s="42" t="s">
        <v>112</v>
      </c>
      <c r="C304" s="33">
        <v>6636.14</v>
      </c>
      <c r="D304" s="33">
        <v>9291</v>
      </c>
      <c r="E304" s="33">
        <v>9291</v>
      </c>
      <c r="F304" s="33">
        <v>9291</v>
      </c>
      <c r="H304" s="4"/>
    </row>
    <row r="305" spans="1:12" x14ac:dyDescent="0.25">
      <c r="A305" s="28">
        <v>424</v>
      </c>
      <c r="B305" s="41" t="s">
        <v>145</v>
      </c>
      <c r="C305" s="30">
        <f t="shared" ref="C305:F305" si="125">C306</f>
        <v>2654.46</v>
      </c>
      <c r="D305" s="30">
        <f t="shared" si="125"/>
        <v>2654</v>
      </c>
      <c r="E305" s="30">
        <f t="shared" si="125"/>
        <v>2654</v>
      </c>
      <c r="F305" s="30">
        <f t="shared" si="125"/>
        <v>2654</v>
      </c>
      <c r="H305" s="4"/>
    </row>
    <row r="306" spans="1:12" x14ac:dyDescent="0.25">
      <c r="A306" s="31">
        <v>42411</v>
      </c>
      <c r="B306" s="42" t="s">
        <v>146</v>
      </c>
      <c r="C306" s="33">
        <v>2654.46</v>
      </c>
      <c r="D306" s="33">
        <v>2654</v>
      </c>
      <c r="E306" s="33">
        <v>2654</v>
      </c>
      <c r="F306" s="33">
        <v>2654</v>
      </c>
      <c r="H306" s="4"/>
    </row>
    <row r="307" spans="1:12" ht="26.25" x14ac:dyDescent="0.25">
      <c r="A307" s="13" t="s">
        <v>132</v>
      </c>
      <c r="B307" s="55" t="s">
        <v>151</v>
      </c>
      <c r="C307" s="15">
        <f t="shared" ref="C307:F307" si="126">C308</f>
        <v>3185.35</v>
      </c>
      <c r="D307" s="15">
        <f t="shared" si="126"/>
        <v>11149</v>
      </c>
      <c r="E307" s="15">
        <f t="shared" si="126"/>
        <v>11149</v>
      </c>
      <c r="F307" s="15">
        <f t="shared" si="126"/>
        <v>11149</v>
      </c>
      <c r="H307" s="4"/>
    </row>
    <row r="308" spans="1:12" x14ac:dyDescent="0.25">
      <c r="A308" s="16" t="s">
        <v>153</v>
      </c>
      <c r="B308" s="38" t="s">
        <v>131</v>
      </c>
      <c r="C308" s="18">
        <f t="shared" ref="C308:F308" si="127">C309+C315</f>
        <v>3185.35</v>
      </c>
      <c r="D308" s="18">
        <f t="shared" si="127"/>
        <v>11149</v>
      </c>
      <c r="E308" s="18">
        <f t="shared" si="127"/>
        <v>11149</v>
      </c>
      <c r="F308" s="18">
        <f t="shared" si="127"/>
        <v>11149</v>
      </c>
      <c r="H308" s="4"/>
    </row>
    <row r="309" spans="1:12" x14ac:dyDescent="0.25">
      <c r="A309" s="19" t="s">
        <v>99</v>
      </c>
      <c r="B309" s="7" t="s">
        <v>104</v>
      </c>
      <c r="C309" s="21">
        <f>C310</f>
        <v>530.89</v>
      </c>
      <c r="D309" s="21">
        <f t="shared" ref="D309:F309" si="128">D310</f>
        <v>1593</v>
      </c>
      <c r="E309" s="21">
        <f t="shared" si="128"/>
        <v>1593</v>
      </c>
      <c r="F309" s="21">
        <f t="shared" si="128"/>
        <v>1593</v>
      </c>
      <c r="H309" s="4"/>
    </row>
    <row r="310" spans="1:12" x14ac:dyDescent="0.25">
      <c r="A310" s="22">
        <v>4</v>
      </c>
      <c r="B310" s="39" t="s">
        <v>108</v>
      </c>
      <c r="C310" s="24">
        <f t="shared" ref="C310:F311" si="129">C311</f>
        <v>530.89</v>
      </c>
      <c r="D310" s="24">
        <f t="shared" si="129"/>
        <v>1593</v>
      </c>
      <c r="E310" s="24">
        <f t="shared" si="129"/>
        <v>1593</v>
      </c>
      <c r="F310" s="24">
        <f t="shared" si="129"/>
        <v>1593</v>
      </c>
      <c r="H310" s="4"/>
    </row>
    <row r="311" spans="1:12" x14ac:dyDescent="0.25">
      <c r="A311" s="25">
        <v>42</v>
      </c>
      <c r="B311" s="40" t="s">
        <v>109</v>
      </c>
      <c r="C311" s="27">
        <f t="shared" si="129"/>
        <v>530.89</v>
      </c>
      <c r="D311" s="27">
        <f t="shared" si="129"/>
        <v>1593</v>
      </c>
      <c r="E311" s="27">
        <f t="shared" si="129"/>
        <v>1593</v>
      </c>
      <c r="F311" s="27">
        <f t="shared" si="129"/>
        <v>1593</v>
      </c>
      <c r="H311" s="4"/>
    </row>
    <row r="312" spans="1:12" x14ac:dyDescent="0.25">
      <c r="A312" s="28">
        <v>422</v>
      </c>
      <c r="B312" s="41" t="s">
        <v>110</v>
      </c>
      <c r="C312" s="30">
        <f t="shared" ref="C312:F312" si="130">SUM(C313:C314)</f>
        <v>530.89</v>
      </c>
      <c r="D312" s="30">
        <f t="shared" si="130"/>
        <v>1593</v>
      </c>
      <c r="E312" s="30">
        <f t="shared" si="130"/>
        <v>1593</v>
      </c>
      <c r="F312" s="30">
        <f t="shared" si="130"/>
        <v>1593</v>
      </c>
      <c r="H312" s="4"/>
    </row>
    <row r="313" spans="1:12" x14ac:dyDescent="0.25">
      <c r="A313" s="31">
        <v>42222</v>
      </c>
      <c r="B313" s="42" t="s">
        <v>137</v>
      </c>
      <c r="C313" s="33">
        <v>0</v>
      </c>
      <c r="D313" s="33">
        <v>0</v>
      </c>
      <c r="E313" s="33">
        <v>0</v>
      </c>
      <c r="F313" s="44">
        <v>0</v>
      </c>
      <c r="H313" s="4"/>
    </row>
    <row r="314" spans="1:12" x14ac:dyDescent="0.25">
      <c r="A314" s="31">
        <v>42231</v>
      </c>
      <c r="B314" s="42" t="s">
        <v>112</v>
      </c>
      <c r="C314" s="33">
        <v>530.89</v>
      </c>
      <c r="D314" s="33">
        <v>1593</v>
      </c>
      <c r="E314" s="33">
        <v>1593</v>
      </c>
      <c r="F314" s="44">
        <v>1593</v>
      </c>
      <c r="H314" s="4"/>
    </row>
    <row r="315" spans="1:12" x14ac:dyDescent="0.25">
      <c r="A315" s="19" t="s">
        <v>113</v>
      </c>
      <c r="B315" s="7" t="s">
        <v>118</v>
      </c>
      <c r="C315" s="21">
        <f t="shared" ref="C315:F315" si="131">C318</f>
        <v>2654.46</v>
      </c>
      <c r="D315" s="21">
        <f t="shared" si="131"/>
        <v>9556</v>
      </c>
      <c r="E315" s="21">
        <f t="shared" si="131"/>
        <v>9556</v>
      </c>
      <c r="F315" s="21">
        <f t="shared" si="131"/>
        <v>9556</v>
      </c>
      <c r="H315" s="4"/>
    </row>
    <row r="316" spans="1:12" x14ac:dyDescent="0.25">
      <c r="A316" s="22">
        <v>4</v>
      </c>
      <c r="B316" s="39" t="s">
        <v>108</v>
      </c>
      <c r="C316" s="24">
        <f t="shared" ref="C316:F317" si="132">C317</f>
        <v>2654.46</v>
      </c>
      <c r="D316" s="24">
        <f t="shared" si="132"/>
        <v>9556</v>
      </c>
      <c r="E316" s="24">
        <f t="shared" si="132"/>
        <v>9556</v>
      </c>
      <c r="F316" s="24">
        <f t="shared" si="132"/>
        <v>9556</v>
      </c>
      <c r="H316" s="4"/>
    </row>
    <row r="317" spans="1:12" x14ac:dyDescent="0.25">
      <c r="A317" s="25">
        <v>42</v>
      </c>
      <c r="B317" s="40" t="s">
        <v>109</v>
      </c>
      <c r="C317" s="73">
        <f t="shared" si="132"/>
        <v>2654.46</v>
      </c>
      <c r="D317" s="73">
        <f t="shared" si="132"/>
        <v>9556</v>
      </c>
      <c r="E317" s="73">
        <f t="shared" si="132"/>
        <v>9556</v>
      </c>
      <c r="F317" s="73">
        <f t="shared" si="132"/>
        <v>9556</v>
      </c>
    </row>
    <row r="318" spans="1:12" x14ac:dyDescent="0.25">
      <c r="A318" s="28">
        <v>422</v>
      </c>
      <c r="B318" s="41" t="s">
        <v>110</v>
      </c>
      <c r="C318" s="74">
        <f t="shared" ref="C318:F318" si="133">SUM(C319:C321)</f>
        <v>2654.46</v>
      </c>
      <c r="D318" s="74">
        <f t="shared" si="133"/>
        <v>9556</v>
      </c>
      <c r="E318" s="74">
        <f t="shared" si="133"/>
        <v>9556</v>
      </c>
      <c r="F318" s="74">
        <f t="shared" si="133"/>
        <v>9556</v>
      </c>
    </row>
    <row r="319" spans="1:12" x14ac:dyDescent="0.25">
      <c r="A319" s="57">
        <v>42211</v>
      </c>
      <c r="B319" s="42" t="s">
        <v>111</v>
      </c>
      <c r="C319" s="33">
        <v>2654.46</v>
      </c>
      <c r="D319" s="33">
        <v>2787</v>
      </c>
      <c r="E319" s="33">
        <v>2787</v>
      </c>
      <c r="F319" s="33">
        <v>2787</v>
      </c>
      <c r="H319" s="4"/>
      <c r="I319" s="4"/>
      <c r="J319" s="4"/>
      <c r="K319" s="4"/>
      <c r="L319" s="4"/>
    </row>
    <row r="320" spans="1:12" x14ac:dyDescent="0.25">
      <c r="A320" s="31">
        <v>42219</v>
      </c>
      <c r="B320" s="42" t="s">
        <v>117</v>
      </c>
      <c r="C320" s="33">
        <v>0</v>
      </c>
      <c r="D320" s="33">
        <v>4645</v>
      </c>
      <c r="E320" s="33">
        <v>4645</v>
      </c>
      <c r="F320" s="33">
        <v>4645</v>
      </c>
      <c r="H320" s="4"/>
      <c r="I320" s="4"/>
      <c r="J320" s="4"/>
      <c r="K320" s="4"/>
      <c r="L320" s="4"/>
    </row>
    <row r="321" spans="1:12" x14ac:dyDescent="0.25">
      <c r="A321" s="31">
        <v>42231</v>
      </c>
      <c r="B321" s="42" t="s">
        <v>112</v>
      </c>
      <c r="C321" s="33">
        <v>0</v>
      </c>
      <c r="D321" s="33">
        <v>2124</v>
      </c>
      <c r="E321" s="33">
        <v>2124</v>
      </c>
      <c r="F321" s="33">
        <v>2124</v>
      </c>
      <c r="H321" s="4"/>
      <c r="I321" s="4"/>
      <c r="J321" s="4"/>
      <c r="K321" s="4"/>
      <c r="L321" s="4"/>
    </row>
    <row r="322" spans="1:12" x14ac:dyDescent="0.25">
      <c r="A322" s="8"/>
      <c r="H322" s="4"/>
      <c r="I322" s="4"/>
      <c r="J322" s="4"/>
      <c r="K322" s="4"/>
      <c r="L322" s="4"/>
    </row>
    <row r="323" spans="1:12" x14ac:dyDescent="0.25">
      <c r="B323" t="s">
        <v>7</v>
      </c>
      <c r="E323" t="s">
        <v>8</v>
      </c>
    </row>
    <row r="324" spans="1:12" x14ac:dyDescent="0.25">
      <c r="B324" t="s">
        <v>5</v>
      </c>
      <c r="E324" t="s">
        <v>6</v>
      </c>
    </row>
  </sheetData>
  <pageMargins left="0.7" right="0.7" top="0.75" bottom="0.75" header="0.3" footer="0.3"/>
  <pageSetup paperSize="9" scale="59" fitToHeight="0" orientation="landscape" r:id="rId1"/>
  <ignoredErrors>
    <ignoredError sqref="C99 D99:F99 C107:F107 C308:F30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1"/>
  <sheetViews>
    <sheetView workbookViewId="0">
      <selection activeCell="J19" sqref="J19"/>
    </sheetView>
  </sheetViews>
  <sheetFormatPr defaultRowHeight="15" x14ac:dyDescent="0.25"/>
  <cols>
    <col min="1" max="1" width="19.85546875" style="96" customWidth="1"/>
    <col min="2" max="2" width="63.5703125" style="96" customWidth="1"/>
    <col min="3" max="4" width="14.7109375" style="96" customWidth="1"/>
    <col min="5" max="5" width="15.42578125" style="96" customWidth="1"/>
    <col min="6" max="6" width="14.7109375" style="96" customWidth="1"/>
    <col min="7" max="7" width="9.140625" style="96"/>
    <col min="8" max="8" width="8.28515625" style="96" customWidth="1"/>
    <col min="9" max="9" width="11.85546875" style="96" customWidth="1"/>
    <col min="10" max="10" width="11.7109375" style="96" customWidth="1"/>
    <col min="11" max="11" width="11.42578125" style="96" customWidth="1"/>
    <col min="12" max="12" width="12.85546875" style="96" customWidth="1"/>
    <col min="13" max="16384" width="9.140625" style="96"/>
  </cols>
  <sheetData>
    <row r="1" spans="1:12" ht="45" x14ac:dyDescent="0.25">
      <c r="A1" s="114" t="s">
        <v>22</v>
      </c>
      <c r="B1" s="114" t="s">
        <v>23</v>
      </c>
      <c r="C1" s="72" t="s">
        <v>194</v>
      </c>
      <c r="D1" s="72" t="s">
        <v>191</v>
      </c>
      <c r="E1" s="72" t="s">
        <v>192</v>
      </c>
      <c r="F1" s="72" t="s">
        <v>193</v>
      </c>
      <c r="I1" s="136" t="s">
        <v>207</v>
      </c>
      <c r="J1" s="136" t="s">
        <v>206</v>
      </c>
      <c r="K1" s="136" t="s">
        <v>205</v>
      </c>
      <c r="L1" s="136" t="s">
        <v>204</v>
      </c>
    </row>
    <row r="2" spans="1:12" x14ac:dyDescent="0.25">
      <c r="A2" s="63"/>
      <c r="B2" s="97" t="s">
        <v>155</v>
      </c>
      <c r="C2" s="62">
        <f>C3+C22+C108+C115</f>
        <v>1858950.8499999999</v>
      </c>
      <c r="D2" s="62">
        <f t="shared" ref="D2:F2" si="0">D3+D22+D108+D115</f>
        <v>1810103</v>
      </c>
      <c r="E2" s="62">
        <f t="shared" si="0"/>
        <v>1812825</v>
      </c>
      <c r="F2" s="62">
        <f t="shared" si="0"/>
        <v>1812825</v>
      </c>
      <c r="H2" s="129" t="s">
        <v>196</v>
      </c>
      <c r="I2" s="134">
        <f>C57+C68+C75+C86+C122+C24+C63</f>
        <v>225708.40999999997</v>
      </c>
      <c r="J2" s="134">
        <f>D57+D68+D75+D86+D122</f>
        <v>144005</v>
      </c>
      <c r="K2" s="134">
        <f>E57+E68+E75+E86+E122</f>
        <v>146727</v>
      </c>
      <c r="L2" s="134">
        <f>F57+F68+F75+F86+F122</f>
        <v>146727</v>
      </c>
    </row>
    <row r="3" spans="1:12" x14ac:dyDescent="0.25">
      <c r="A3" s="109" t="s">
        <v>15</v>
      </c>
      <c r="B3" s="113" t="s">
        <v>14</v>
      </c>
      <c r="C3" s="111">
        <f>C4+C10+C16</f>
        <v>1480390.17</v>
      </c>
      <c r="D3" s="111">
        <f t="shared" ref="D3:F3" si="1">D4+D10+D16</f>
        <v>1496385</v>
      </c>
      <c r="E3" s="111">
        <f t="shared" si="1"/>
        <v>1496385</v>
      </c>
      <c r="F3" s="111">
        <f t="shared" si="1"/>
        <v>1496385</v>
      </c>
      <c r="H3" s="129" t="s">
        <v>197</v>
      </c>
      <c r="I3" s="134">
        <f>C29+C117</f>
        <v>1592.67</v>
      </c>
      <c r="J3" s="134">
        <f>D29+D117</f>
        <v>2655</v>
      </c>
      <c r="K3" s="134">
        <f>E29+E117</f>
        <v>2655</v>
      </c>
      <c r="L3" s="134">
        <f>F29+F117</f>
        <v>2655</v>
      </c>
    </row>
    <row r="4" spans="1:12" x14ac:dyDescent="0.25">
      <c r="A4" s="103" t="s">
        <v>69</v>
      </c>
      <c r="B4" s="104" t="s">
        <v>13</v>
      </c>
      <c r="C4" s="105">
        <f>C5</f>
        <v>140553.42000000001</v>
      </c>
      <c r="D4" s="105">
        <f t="shared" ref="D4:F4" si="2">D5</f>
        <v>145864</v>
      </c>
      <c r="E4" s="105">
        <f t="shared" si="2"/>
        <v>145864</v>
      </c>
      <c r="F4" s="105">
        <f t="shared" si="2"/>
        <v>145864</v>
      </c>
      <c r="H4" s="129" t="s">
        <v>198</v>
      </c>
      <c r="I4" s="134">
        <f>C34</f>
        <v>15714.37</v>
      </c>
      <c r="J4" s="134">
        <f>D34</f>
        <v>0</v>
      </c>
      <c r="K4" s="134">
        <f>E34</f>
        <v>0</v>
      </c>
      <c r="L4" s="134">
        <f>F34</f>
        <v>0</v>
      </c>
    </row>
    <row r="5" spans="1:12" x14ac:dyDescent="0.25">
      <c r="A5" s="99" t="s">
        <v>9</v>
      </c>
      <c r="B5" s="100" t="s">
        <v>12</v>
      </c>
      <c r="C5" s="101">
        <f>C6</f>
        <v>140553.42000000001</v>
      </c>
      <c r="D5" s="101">
        <f t="shared" ref="D5:F7" si="3">D6</f>
        <v>145864</v>
      </c>
      <c r="E5" s="101">
        <f t="shared" si="3"/>
        <v>145864</v>
      </c>
      <c r="F5" s="101">
        <f t="shared" si="3"/>
        <v>145864</v>
      </c>
      <c r="H5" s="129" t="s">
        <v>199</v>
      </c>
      <c r="I5" s="134">
        <f>C5+C110+C11</f>
        <v>170681.51</v>
      </c>
      <c r="J5" s="134">
        <f>D5+D110</f>
        <v>172409</v>
      </c>
      <c r="K5" s="134">
        <f>E5+E110</f>
        <v>172409</v>
      </c>
      <c r="L5" s="134">
        <f>F5+F110</f>
        <v>172409</v>
      </c>
    </row>
    <row r="6" spans="1:12" x14ac:dyDescent="0.25">
      <c r="A6" s="93">
        <v>6</v>
      </c>
      <c r="B6" s="91" t="s">
        <v>161</v>
      </c>
      <c r="C6" s="92">
        <f>C7</f>
        <v>140553.42000000001</v>
      </c>
      <c r="D6" s="92">
        <f t="shared" si="3"/>
        <v>145864</v>
      </c>
      <c r="E6" s="92">
        <f t="shared" si="3"/>
        <v>145864</v>
      </c>
      <c r="F6" s="92">
        <f t="shared" si="3"/>
        <v>145864</v>
      </c>
      <c r="H6" s="129" t="s">
        <v>202</v>
      </c>
      <c r="I6" s="134">
        <f>C98</f>
        <v>0</v>
      </c>
      <c r="J6" s="134">
        <f>D98</f>
        <v>0</v>
      </c>
      <c r="K6" s="134">
        <f>E98</f>
        <v>0</v>
      </c>
      <c r="L6" s="134">
        <f>F98</f>
        <v>0</v>
      </c>
    </row>
    <row r="7" spans="1:12" x14ac:dyDescent="0.25">
      <c r="A7" s="63">
        <v>67</v>
      </c>
      <c r="B7" s="61" t="s">
        <v>162</v>
      </c>
      <c r="C7" s="64">
        <f>C8</f>
        <v>140553.42000000001</v>
      </c>
      <c r="D7" s="64">
        <f t="shared" si="3"/>
        <v>145864</v>
      </c>
      <c r="E7" s="64">
        <f t="shared" si="3"/>
        <v>145864</v>
      </c>
      <c r="F7" s="64">
        <f t="shared" si="3"/>
        <v>145864</v>
      </c>
      <c r="H7" s="129" t="s">
        <v>203</v>
      </c>
      <c r="I7" s="134">
        <f>C80+C103</f>
        <v>26518.04</v>
      </c>
      <c r="J7" s="134">
        <f>D80+D103</f>
        <v>48178</v>
      </c>
      <c r="K7" s="134">
        <f>E80+E103</f>
        <v>48178</v>
      </c>
      <c r="L7" s="134">
        <f>F80+F103</f>
        <v>48178</v>
      </c>
    </row>
    <row r="8" spans="1:12" x14ac:dyDescent="0.25">
      <c r="A8" s="63">
        <v>671</v>
      </c>
      <c r="B8" s="88" t="s">
        <v>163</v>
      </c>
      <c r="C8" s="98">
        <f t="shared" ref="C8:F8" si="4">C9</f>
        <v>140553.42000000001</v>
      </c>
      <c r="D8" s="98">
        <f t="shared" si="4"/>
        <v>145864</v>
      </c>
      <c r="E8" s="98">
        <f t="shared" si="4"/>
        <v>145864</v>
      </c>
      <c r="F8" s="98">
        <f t="shared" si="4"/>
        <v>145864</v>
      </c>
      <c r="H8" s="129" t="s">
        <v>200</v>
      </c>
      <c r="I8" s="134">
        <f>C17</f>
        <v>1330546.1499999999</v>
      </c>
      <c r="J8" s="134">
        <f>D17</f>
        <v>1350521</v>
      </c>
      <c r="K8" s="134">
        <f>E17</f>
        <v>1350521</v>
      </c>
      <c r="L8" s="134">
        <f>F17</f>
        <v>1350521</v>
      </c>
    </row>
    <row r="9" spans="1:12" x14ac:dyDescent="0.25">
      <c r="A9" s="63">
        <v>67111</v>
      </c>
      <c r="B9" s="88" t="s">
        <v>164</v>
      </c>
      <c r="C9" s="64">
        <v>140553.42000000001</v>
      </c>
      <c r="D9" s="64">
        <v>145864</v>
      </c>
      <c r="E9" s="64">
        <v>145864</v>
      </c>
      <c r="F9" s="64">
        <v>145864</v>
      </c>
      <c r="H9" s="129" t="s">
        <v>201</v>
      </c>
      <c r="I9" s="134">
        <f>C92+C127+C39</f>
        <v>88189.7</v>
      </c>
      <c r="J9" s="134">
        <f>D92+D127+E39</f>
        <v>92335</v>
      </c>
      <c r="K9" s="134">
        <f>E92+E127+E39</f>
        <v>92335</v>
      </c>
      <c r="L9" s="134">
        <f>F92+F127+F39</f>
        <v>92335</v>
      </c>
    </row>
    <row r="10" spans="1:12" ht="26.25" x14ac:dyDescent="0.25">
      <c r="A10" s="103" t="s">
        <v>159</v>
      </c>
      <c r="B10" s="106" t="s">
        <v>158</v>
      </c>
      <c r="C10" s="105">
        <f t="shared" ref="C10:F14" si="5">C11</f>
        <v>9290.6</v>
      </c>
      <c r="D10" s="105">
        <f t="shared" si="5"/>
        <v>0</v>
      </c>
      <c r="E10" s="105">
        <f t="shared" si="5"/>
        <v>0</v>
      </c>
      <c r="F10" s="105">
        <f t="shared" si="5"/>
        <v>0</v>
      </c>
      <c r="I10" s="135">
        <f>SUM(I2:I9)</f>
        <v>1858950.8499999999</v>
      </c>
      <c r="J10" s="135">
        <f>SUM(J2:J9)</f>
        <v>1810103</v>
      </c>
      <c r="K10" s="135">
        <f>SUM(K2:K9)</f>
        <v>1812825</v>
      </c>
      <c r="L10" s="135">
        <f>SUM(L2:L9)</f>
        <v>1812825</v>
      </c>
    </row>
    <row r="11" spans="1:12" x14ac:dyDescent="0.25">
      <c r="A11" s="99" t="s">
        <v>9</v>
      </c>
      <c r="B11" s="100" t="s">
        <v>12</v>
      </c>
      <c r="C11" s="101">
        <f>C12</f>
        <v>9290.6</v>
      </c>
      <c r="D11" s="101">
        <f t="shared" si="5"/>
        <v>0</v>
      </c>
      <c r="E11" s="101">
        <f t="shared" si="5"/>
        <v>0</v>
      </c>
      <c r="F11" s="101">
        <f t="shared" si="5"/>
        <v>0</v>
      </c>
    </row>
    <row r="12" spans="1:12" x14ac:dyDescent="0.25">
      <c r="A12" s="93">
        <v>6</v>
      </c>
      <c r="B12" s="91" t="s">
        <v>161</v>
      </c>
      <c r="C12" s="92">
        <f>C13</f>
        <v>9290.6</v>
      </c>
      <c r="D12" s="92">
        <f t="shared" si="5"/>
        <v>0</v>
      </c>
      <c r="E12" s="92">
        <f t="shared" si="5"/>
        <v>0</v>
      </c>
      <c r="F12" s="92">
        <f t="shared" si="5"/>
        <v>0</v>
      </c>
    </row>
    <row r="13" spans="1:12" x14ac:dyDescent="0.25">
      <c r="A13" s="63">
        <v>67</v>
      </c>
      <c r="B13" s="89" t="s">
        <v>162</v>
      </c>
      <c r="C13" s="64">
        <f>C14</f>
        <v>9290.6</v>
      </c>
      <c r="D13" s="64">
        <f t="shared" si="5"/>
        <v>0</v>
      </c>
      <c r="E13" s="64">
        <f t="shared" si="5"/>
        <v>0</v>
      </c>
      <c r="F13" s="64">
        <f t="shared" si="5"/>
        <v>0</v>
      </c>
    </row>
    <row r="14" spans="1:12" x14ac:dyDescent="0.25">
      <c r="A14" s="63">
        <v>671</v>
      </c>
      <c r="B14" s="88" t="s">
        <v>163</v>
      </c>
      <c r="C14" s="98">
        <f t="shared" si="5"/>
        <v>9290.6</v>
      </c>
      <c r="D14" s="98">
        <f t="shared" si="5"/>
        <v>0</v>
      </c>
      <c r="E14" s="98">
        <f t="shared" si="5"/>
        <v>0</v>
      </c>
      <c r="F14" s="98">
        <f t="shared" si="5"/>
        <v>0</v>
      </c>
    </row>
    <row r="15" spans="1:12" x14ac:dyDescent="0.25">
      <c r="A15" s="63">
        <v>67111</v>
      </c>
      <c r="B15" s="88" t="s">
        <v>164</v>
      </c>
      <c r="C15" s="64">
        <v>9290.6</v>
      </c>
      <c r="D15" s="64">
        <v>0</v>
      </c>
      <c r="E15" s="64">
        <v>0</v>
      </c>
      <c r="F15" s="64">
        <v>0</v>
      </c>
    </row>
    <row r="16" spans="1:12" x14ac:dyDescent="0.25">
      <c r="A16" s="103" t="s">
        <v>160</v>
      </c>
      <c r="B16" s="103" t="s">
        <v>71</v>
      </c>
      <c r="C16" s="105">
        <f t="shared" ref="C16:F20" si="6">C17</f>
        <v>1330546.1499999999</v>
      </c>
      <c r="D16" s="105">
        <f t="shared" si="6"/>
        <v>1350521</v>
      </c>
      <c r="E16" s="105">
        <f t="shared" si="6"/>
        <v>1350521</v>
      </c>
      <c r="F16" s="105">
        <f t="shared" si="6"/>
        <v>1350521</v>
      </c>
    </row>
    <row r="17" spans="1:6" x14ac:dyDescent="0.25">
      <c r="A17" s="99" t="s">
        <v>26</v>
      </c>
      <c r="B17" s="99" t="s">
        <v>165</v>
      </c>
      <c r="C17" s="101">
        <f>C18</f>
        <v>1330546.1499999999</v>
      </c>
      <c r="D17" s="101">
        <f t="shared" si="6"/>
        <v>1350521</v>
      </c>
      <c r="E17" s="101">
        <f t="shared" si="6"/>
        <v>1350521</v>
      </c>
      <c r="F17" s="101">
        <f t="shared" si="6"/>
        <v>1350521</v>
      </c>
    </row>
    <row r="18" spans="1:6" x14ac:dyDescent="0.25">
      <c r="A18" s="93">
        <v>6</v>
      </c>
      <c r="B18" s="91" t="s">
        <v>161</v>
      </c>
      <c r="C18" s="92">
        <f>C19</f>
        <v>1330546.1499999999</v>
      </c>
      <c r="D18" s="92">
        <f t="shared" si="6"/>
        <v>1350521</v>
      </c>
      <c r="E18" s="92">
        <f t="shared" si="6"/>
        <v>1350521</v>
      </c>
      <c r="F18" s="92">
        <f t="shared" si="6"/>
        <v>1350521</v>
      </c>
    </row>
    <row r="19" spans="1:6" x14ac:dyDescent="0.25">
      <c r="A19" s="63">
        <v>63</v>
      </c>
      <c r="B19" s="61" t="s">
        <v>166</v>
      </c>
      <c r="C19" s="64">
        <f>C20</f>
        <v>1330546.1499999999</v>
      </c>
      <c r="D19" s="64">
        <f t="shared" si="6"/>
        <v>1350521</v>
      </c>
      <c r="E19" s="64">
        <f t="shared" si="6"/>
        <v>1350521</v>
      </c>
      <c r="F19" s="64">
        <f t="shared" si="6"/>
        <v>1350521</v>
      </c>
    </row>
    <row r="20" spans="1:6" x14ac:dyDescent="0.25">
      <c r="A20" s="63">
        <v>636</v>
      </c>
      <c r="B20" s="88" t="s">
        <v>167</v>
      </c>
      <c r="C20" s="98">
        <f t="shared" si="6"/>
        <v>1330546.1499999999</v>
      </c>
      <c r="D20" s="98">
        <f t="shared" si="6"/>
        <v>1350521</v>
      </c>
      <c r="E20" s="98">
        <f t="shared" si="6"/>
        <v>1350521</v>
      </c>
      <c r="F20" s="98">
        <f t="shared" si="6"/>
        <v>1350521</v>
      </c>
    </row>
    <row r="21" spans="1:6" x14ac:dyDescent="0.25">
      <c r="A21" s="63">
        <v>63612</v>
      </c>
      <c r="B21" s="88" t="s">
        <v>168</v>
      </c>
      <c r="C21" s="64">
        <v>1330546.1499999999</v>
      </c>
      <c r="D21" s="64">
        <v>1350521</v>
      </c>
      <c r="E21" s="64">
        <v>1350521</v>
      </c>
      <c r="F21" s="64">
        <v>1350521</v>
      </c>
    </row>
    <row r="22" spans="1:6" x14ac:dyDescent="0.25">
      <c r="A22" s="109" t="s">
        <v>96</v>
      </c>
      <c r="B22" s="112" t="s">
        <v>102</v>
      </c>
      <c r="C22" s="111">
        <f>C23+C56+C68+C74+C91+C97+C62</f>
        <v>354537.83999999997</v>
      </c>
      <c r="D22" s="111">
        <f t="shared" ref="D22:F22" si="7">D23+D56+D68+D74+D91+D97+D62</f>
        <v>276024</v>
      </c>
      <c r="E22" s="111">
        <f t="shared" si="7"/>
        <v>278746</v>
      </c>
      <c r="F22" s="111">
        <f t="shared" si="7"/>
        <v>278746</v>
      </c>
    </row>
    <row r="23" spans="1:6" x14ac:dyDescent="0.25">
      <c r="A23" s="103" t="s">
        <v>97</v>
      </c>
      <c r="B23" s="103" t="s">
        <v>101</v>
      </c>
      <c r="C23" s="107">
        <f>C24+C29+C34+C39</f>
        <v>114880.23999999999</v>
      </c>
      <c r="D23" s="107">
        <f t="shared" ref="D23:F23" si="8">D24+D29+D34+D39</f>
        <v>42033</v>
      </c>
      <c r="E23" s="107">
        <f t="shared" si="8"/>
        <v>42033</v>
      </c>
      <c r="F23" s="107">
        <f t="shared" si="8"/>
        <v>42033</v>
      </c>
    </row>
    <row r="24" spans="1:6" x14ac:dyDescent="0.25">
      <c r="A24" s="99" t="s">
        <v>98</v>
      </c>
      <c r="B24" s="99" t="s">
        <v>100</v>
      </c>
      <c r="C24" s="102">
        <f>C25</f>
        <v>57030.99</v>
      </c>
      <c r="D24" s="102">
        <f t="shared" ref="D24:F26" si="9">D25</f>
        <v>0</v>
      </c>
      <c r="E24" s="102">
        <f t="shared" si="9"/>
        <v>0</v>
      </c>
      <c r="F24" s="102">
        <f t="shared" si="9"/>
        <v>0</v>
      </c>
    </row>
    <row r="25" spans="1:6" x14ac:dyDescent="0.25">
      <c r="A25" s="93">
        <v>6</v>
      </c>
      <c r="B25" s="91" t="s">
        <v>161</v>
      </c>
      <c r="C25" s="90">
        <f>C26</f>
        <v>57030.99</v>
      </c>
      <c r="D25" s="90">
        <f t="shared" si="9"/>
        <v>0</v>
      </c>
      <c r="E25" s="90">
        <f t="shared" si="9"/>
        <v>0</v>
      </c>
      <c r="F25" s="90">
        <f t="shared" si="9"/>
        <v>0</v>
      </c>
    </row>
    <row r="26" spans="1:6" x14ac:dyDescent="0.25">
      <c r="A26" s="63">
        <v>67</v>
      </c>
      <c r="B26" s="61" t="s">
        <v>162</v>
      </c>
      <c r="C26" s="62">
        <f>C27</f>
        <v>57030.99</v>
      </c>
      <c r="D26" s="62">
        <f t="shared" si="9"/>
        <v>0</v>
      </c>
      <c r="E26" s="62">
        <f t="shared" si="9"/>
        <v>0</v>
      </c>
      <c r="F26" s="62">
        <f t="shared" si="9"/>
        <v>0</v>
      </c>
    </row>
    <row r="27" spans="1:6" x14ac:dyDescent="0.25">
      <c r="A27" s="63">
        <v>671</v>
      </c>
      <c r="B27" s="88" t="s">
        <v>163</v>
      </c>
      <c r="C27" s="64">
        <f t="shared" ref="C27:F27" si="10">C28</f>
        <v>57030.99</v>
      </c>
      <c r="D27" s="64">
        <f t="shared" si="10"/>
        <v>0</v>
      </c>
      <c r="E27" s="64">
        <f t="shared" si="10"/>
        <v>0</v>
      </c>
      <c r="F27" s="64">
        <f t="shared" si="10"/>
        <v>0</v>
      </c>
    </row>
    <row r="28" spans="1:6" x14ac:dyDescent="0.25">
      <c r="A28" s="63">
        <v>67111</v>
      </c>
      <c r="B28" s="88" t="s">
        <v>164</v>
      </c>
      <c r="C28" s="64">
        <v>57030.99</v>
      </c>
      <c r="D28" s="64">
        <v>0</v>
      </c>
      <c r="E28" s="64">
        <v>0</v>
      </c>
      <c r="F28" s="64">
        <v>0</v>
      </c>
    </row>
    <row r="29" spans="1:6" x14ac:dyDescent="0.25">
      <c r="A29" s="99" t="s">
        <v>99</v>
      </c>
      <c r="B29" s="99" t="s">
        <v>104</v>
      </c>
      <c r="C29" s="102">
        <f>C30</f>
        <v>1061.78</v>
      </c>
      <c r="D29" s="102">
        <f t="shared" ref="D29:F29" si="11">D30</f>
        <v>1062</v>
      </c>
      <c r="E29" s="102">
        <f t="shared" si="11"/>
        <v>1062</v>
      </c>
      <c r="F29" s="102">
        <f t="shared" si="11"/>
        <v>1062</v>
      </c>
    </row>
    <row r="30" spans="1:6" x14ac:dyDescent="0.25">
      <c r="A30" s="93">
        <v>6</v>
      </c>
      <c r="B30" s="91" t="s">
        <v>161</v>
      </c>
      <c r="C30" s="90">
        <f>C31</f>
        <v>1061.78</v>
      </c>
      <c r="D30" s="90">
        <f t="shared" ref="D30:F32" si="12">D31</f>
        <v>1062</v>
      </c>
      <c r="E30" s="90">
        <f t="shared" si="12"/>
        <v>1062</v>
      </c>
      <c r="F30" s="90">
        <f t="shared" si="12"/>
        <v>1062</v>
      </c>
    </row>
    <row r="31" spans="1:6" ht="26.25" x14ac:dyDescent="0.25">
      <c r="A31" s="63">
        <v>66</v>
      </c>
      <c r="B31" s="94" t="s">
        <v>170</v>
      </c>
      <c r="C31" s="62">
        <f>C32</f>
        <v>1061.78</v>
      </c>
      <c r="D31" s="62">
        <f t="shared" si="12"/>
        <v>1062</v>
      </c>
      <c r="E31" s="62">
        <f t="shared" si="12"/>
        <v>1062</v>
      </c>
      <c r="F31" s="62">
        <f t="shared" si="12"/>
        <v>1062</v>
      </c>
    </row>
    <row r="32" spans="1:6" x14ac:dyDescent="0.25">
      <c r="A32" s="63">
        <v>661</v>
      </c>
      <c r="B32" s="88" t="s">
        <v>169</v>
      </c>
      <c r="C32" s="64">
        <f>C33</f>
        <v>1061.78</v>
      </c>
      <c r="D32" s="64">
        <f t="shared" si="12"/>
        <v>1062</v>
      </c>
      <c r="E32" s="64">
        <f t="shared" si="12"/>
        <v>1062</v>
      </c>
      <c r="F32" s="64">
        <f t="shared" si="12"/>
        <v>1062</v>
      </c>
    </row>
    <row r="33" spans="1:6" x14ac:dyDescent="0.25">
      <c r="A33" s="63">
        <v>66151</v>
      </c>
      <c r="B33" s="88" t="s">
        <v>171</v>
      </c>
      <c r="C33" s="64">
        <v>1061.78</v>
      </c>
      <c r="D33" s="64">
        <v>1062</v>
      </c>
      <c r="E33" s="64">
        <v>1062</v>
      </c>
      <c r="F33" s="64">
        <v>1062</v>
      </c>
    </row>
    <row r="34" spans="1:6" x14ac:dyDescent="0.25">
      <c r="A34" s="99" t="s">
        <v>103</v>
      </c>
      <c r="B34" s="99" t="s">
        <v>114</v>
      </c>
      <c r="C34" s="101">
        <f>C35</f>
        <v>15714.37</v>
      </c>
      <c r="D34" s="101">
        <f t="shared" ref="D34:F34" si="13">D35</f>
        <v>0</v>
      </c>
      <c r="E34" s="101">
        <f t="shared" si="13"/>
        <v>0</v>
      </c>
      <c r="F34" s="101">
        <f t="shared" si="13"/>
        <v>0</v>
      </c>
    </row>
    <row r="35" spans="1:6" x14ac:dyDescent="0.25">
      <c r="A35" s="93">
        <v>9</v>
      </c>
      <c r="B35" s="93" t="s">
        <v>172</v>
      </c>
      <c r="C35" s="92">
        <f>C36</f>
        <v>15714.37</v>
      </c>
      <c r="D35" s="92">
        <f t="shared" ref="D35:F36" si="14">D36</f>
        <v>0</v>
      </c>
      <c r="E35" s="92">
        <f t="shared" si="14"/>
        <v>0</v>
      </c>
      <c r="F35" s="92">
        <f t="shared" si="14"/>
        <v>0</v>
      </c>
    </row>
    <row r="36" spans="1:6" x14ac:dyDescent="0.25">
      <c r="A36" s="63">
        <v>92</v>
      </c>
      <c r="B36" s="63" t="s">
        <v>173</v>
      </c>
      <c r="C36" s="64">
        <f>C37</f>
        <v>15714.37</v>
      </c>
      <c r="D36" s="64">
        <f t="shared" si="14"/>
        <v>0</v>
      </c>
      <c r="E36" s="64">
        <f t="shared" si="14"/>
        <v>0</v>
      </c>
      <c r="F36" s="64">
        <f t="shared" si="14"/>
        <v>0</v>
      </c>
    </row>
    <row r="37" spans="1:6" x14ac:dyDescent="0.25">
      <c r="A37" s="63">
        <v>922</v>
      </c>
      <c r="B37" s="88" t="s">
        <v>174</v>
      </c>
      <c r="C37" s="64">
        <f t="shared" ref="C37:F37" si="15">C38</f>
        <v>15714.37</v>
      </c>
      <c r="D37" s="64">
        <f t="shared" si="15"/>
        <v>0</v>
      </c>
      <c r="E37" s="64">
        <f t="shared" si="15"/>
        <v>0</v>
      </c>
      <c r="F37" s="64">
        <f t="shared" si="15"/>
        <v>0</v>
      </c>
    </row>
    <row r="38" spans="1:6" x14ac:dyDescent="0.25">
      <c r="A38" s="63">
        <v>92211</v>
      </c>
      <c r="B38" s="88" t="s">
        <v>175</v>
      </c>
      <c r="C38" s="64">
        <v>15714.37</v>
      </c>
      <c r="D38" s="64">
        <v>0</v>
      </c>
      <c r="E38" s="64">
        <v>0</v>
      </c>
      <c r="F38" s="64">
        <v>0</v>
      </c>
    </row>
    <row r="39" spans="1:6" x14ac:dyDescent="0.25">
      <c r="A39" s="99" t="s">
        <v>113</v>
      </c>
      <c r="B39" s="99" t="s">
        <v>118</v>
      </c>
      <c r="C39" s="101">
        <f>C40</f>
        <v>41073.1</v>
      </c>
      <c r="D39" s="101">
        <f t="shared" ref="D39:F39" si="16">D40</f>
        <v>40971</v>
      </c>
      <c r="E39" s="101">
        <f t="shared" si="16"/>
        <v>40971</v>
      </c>
      <c r="F39" s="101">
        <f t="shared" si="16"/>
        <v>40971</v>
      </c>
    </row>
    <row r="40" spans="1:6" x14ac:dyDescent="0.25">
      <c r="A40" s="93">
        <v>6</v>
      </c>
      <c r="B40" s="91" t="s">
        <v>161</v>
      </c>
      <c r="C40" s="92">
        <f>C41+C49+C52</f>
        <v>41073.1</v>
      </c>
      <c r="D40" s="92">
        <f t="shared" ref="D40:F40" si="17">D41+D49+D52</f>
        <v>40971</v>
      </c>
      <c r="E40" s="92">
        <f t="shared" si="17"/>
        <v>40971</v>
      </c>
      <c r="F40" s="92">
        <f t="shared" si="17"/>
        <v>40971</v>
      </c>
    </row>
    <row r="41" spans="1:6" x14ac:dyDescent="0.25">
      <c r="A41" s="63">
        <v>63</v>
      </c>
      <c r="B41" s="61" t="s">
        <v>166</v>
      </c>
      <c r="C41" s="64">
        <f>C42+C44+C47</f>
        <v>0</v>
      </c>
      <c r="D41" s="64">
        <f t="shared" ref="D41:F41" si="18">D42+D44+D47</f>
        <v>0</v>
      </c>
      <c r="E41" s="64">
        <f t="shared" si="18"/>
        <v>0</v>
      </c>
      <c r="F41" s="64">
        <f t="shared" si="18"/>
        <v>0</v>
      </c>
    </row>
    <row r="42" spans="1:6" x14ac:dyDescent="0.25">
      <c r="A42" s="63">
        <v>633</v>
      </c>
      <c r="B42" s="63" t="s">
        <v>178</v>
      </c>
      <c r="C42" s="64">
        <f t="shared" ref="C42:F42" si="19">C43</f>
        <v>0</v>
      </c>
      <c r="D42" s="64">
        <f t="shared" si="19"/>
        <v>0</v>
      </c>
      <c r="E42" s="64">
        <f t="shared" si="19"/>
        <v>0</v>
      </c>
      <c r="F42" s="64">
        <f t="shared" si="19"/>
        <v>0</v>
      </c>
    </row>
    <row r="43" spans="1:6" x14ac:dyDescent="0.25">
      <c r="A43" s="63">
        <v>63312</v>
      </c>
      <c r="B43" s="63" t="s">
        <v>179</v>
      </c>
      <c r="C43" s="64">
        <v>0</v>
      </c>
      <c r="D43" s="64">
        <v>0</v>
      </c>
      <c r="E43" s="64">
        <v>0</v>
      </c>
      <c r="F43" s="64">
        <v>0</v>
      </c>
    </row>
    <row r="44" spans="1:6" x14ac:dyDescent="0.25">
      <c r="A44" s="63">
        <v>636</v>
      </c>
      <c r="B44" s="88" t="s">
        <v>167</v>
      </c>
      <c r="C44" s="64">
        <f t="shared" ref="C44:F44" si="20">SUM(C45:C46)</f>
        <v>0</v>
      </c>
      <c r="D44" s="64">
        <f t="shared" si="20"/>
        <v>0</v>
      </c>
      <c r="E44" s="64">
        <f t="shared" si="20"/>
        <v>0</v>
      </c>
      <c r="F44" s="64">
        <f t="shared" si="20"/>
        <v>0</v>
      </c>
    </row>
    <row r="45" spans="1:6" x14ac:dyDescent="0.25">
      <c r="A45" s="63">
        <v>63613</v>
      </c>
      <c r="B45" s="88" t="s">
        <v>180</v>
      </c>
      <c r="C45" s="64">
        <v>0</v>
      </c>
      <c r="D45" s="64">
        <v>0</v>
      </c>
      <c r="E45" s="64">
        <v>0</v>
      </c>
      <c r="F45" s="64">
        <v>0</v>
      </c>
    </row>
    <row r="46" spans="1:6" x14ac:dyDescent="0.25">
      <c r="A46" s="63">
        <v>63622</v>
      </c>
      <c r="B46" s="88" t="s">
        <v>181</v>
      </c>
      <c r="C46" s="64">
        <v>0</v>
      </c>
      <c r="D46" s="64">
        <v>0</v>
      </c>
      <c r="E46" s="64">
        <v>0</v>
      </c>
      <c r="F46" s="64">
        <v>0</v>
      </c>
    </row>
    <row r="47" spans="1:6" x14ac:dyDescent="0.25">
      <c r="A47" s="63">
        <v>638</v>
      </c>
      <c r="B47" s="88" t="s">
        <v>182</v>
      </c>
      <c r="C47" s="64">
        <f t="shared" ref="C47:F47" si="21">C48</f>
        <v>0</v>
      </c>
      <c r="D47" s="64">
        <f t="shared" si="21"/>
        <v>0</v>
      </c>
      <c r="E47" s="64">
        <f t="shared" si="21"/>
        <v>0</v>
      </c>
      <c r="F47" s="64">
        <f t="shared" si="21"/>
        <v>0</v>
      </c>
    </row>
    <row r="48" spans="1:6" x14ac:dyDescent="0.25">
      <c r="A48" s="63">
        <v>63811</v>
      </c>
      <c r="B48" s="88" t="s">
        <v>183</v>
      </c>
      <c r="C48" s="64">
        <v>0</v>
      </c>
      <c r="D48" s="64">
        <v>0</v>
      </c>
      <c r="E48" s="64">
        <v>0</v>
      </c>
      <c r="F48" s="64">
        <v>0</v>
      </c>
    </row>
    <row r="49" spans="1:6" x14ac:dyDescent="0.25">
      <c r="A49" s="63">
        <v>64</v>
      </c>
      <c r="B49" s="88" t="s">
        <v>176</v>
      </c>
      <c r="C49" s="64">
        <f>C50</f>
        <v>13.27</v>
      </c>
      <c r="D49" s="64">
        <f t="shared" ref="D49:F49" si="22">D50</f>
        <v>0</v>
      </c>
      <c r="E49" s="64">
        <f t="shared" si="22"/>
        <v>0</v>
      </c>
      <c r="F49" s="64">
        <f t="shared" si="22"/>
        <v>0</v>
      </c>
    </row>
    <row r="50" spans="1:6" x14ac:dyDescent="0.25">
      <c r="A50" s="63">
        <v>641</v>
      </c>
      <c r="B50" s="88" t="s">
        <v>184</v>
      </c>
      <c r="C50" s="64">
        <f t="shared" ref="C50:F50" si="23">C51</f>
        <v>13.27</v>
      </c>
      <c r="D50" s="64">
        <f t="shared" si="23"/>
        <v>0</v>
      </c>
      <c r="E50" s="64">
        <f t="shared" si="23"/>
        <v>0</v>
      </c>
      <c r="F50" s="64">
        <f t="shared" si="23"/>
        <v>0</v>
      </c>
    </row>
    <row r="51" spans="1:6" x14ac:dyDescent="0.25">
      <c r="A51" s="63">
        <v>64132</v>
      </c>
      <c r="B51" s="88" t="s">
        <v>185</v>
      </c>
      <c r="C51" s="64">
        <v>13.27</v>
      </c>
      <c r="D51" s="64">
        <v>0</v>
      </c>
      <c r="E51" s="64">
        <v>0</v>
      </c>
      <c r="F51" s="64">
        <v>0</v>
      </c>
    </row>
    <row r="52" spans="1:6" ht="25.5" x14ac:dyDescent="0.25">
      <c r="A52" s="63">
        <v>65</v>
      </c>
      <c r="B52" s="95" t="s">
        <v>177</v>
      </c>
      <c r="C52" s="64">
        <f>C53</f>
        <v>41059.83</v>
      </c>
      <c r="D52" s="64">
        <f t="shared" ref="D52:F52" si="24">D53</f>
        <v>40971</v>
      </c>
      <c r="E52" s="64">
        <f t="shared" si="24"/>
        <v>40971</v>
      </c>
      <c r="F52" s="64">
        <f t="shared" si="24"/>
        <v>40971</v>
      </c>
    </row>
    <row r="53" spans="1:6" x14ac:dyDescent="0.25">
      <c r="A53" s="63">
        <v>652</v>
      </c>
      <c r="B53" s="88" t="s">
        <v>186</v>
      </c>
      <c r="C53" s="64">
        <f t="shared" ref="C53:F53" si="25">SUM(C54:C55)</f>
        <v>41059.83</v>
      </c>
      <c r="D53" s="64">
        <f t="shared" si="25"/>
        <v>40971</v>
      </c>
      <c r="E53" s="64">
        <f t="shared" si="25"/>
        <v>40971</v>
      </c>
      <c r="F53" s="64">
        <f t="shared" si="25"/>
        <v>40971</v>
      </c>
    </row>
    <row r="54" spans="1:6" x14ac:dyDescent="0.25">
      <c r="A54" s="63">
        <v>65264</v>
      </c>
      <c r="B54" s="88" t="s">
        <v>187</v>
      </c>
      <c r="C54" s="64">
        <v>24375.98</v>
      </c>
      <c r="D54" s="64">
        <v>24288</v>
      </c>
      <c r="E54" s="64">
        <v>24288</v>
      </c>
      <c r="F54" s="64">
        <v>24288</v>
      </c>
    </row>
    <row r="55" spans="1:6" x14ac:dyDescent="0.25">
      <c r="A55" s="63">
        <v>65269</v>
      </c>
      <c r="B55" s="88" t="s">
        <v>188</v>
      </c>
      <c r="C55" s="64">
        <v>16683.849999999999</v>
      </c>
      <c r="D55" s="64">
        <v>16683</v>
      </c>
      <c r="E55" s="64">
        <v>16683</v>
      </c>
      <c r="F55" s="64">
        <v>16683</v>
      </c>
    </row>
    <row r="56" spans="1:6" x14ac:dyDescent="0.25">
      <c r="A56" s="103" t="s">
        <v>119</v>
      </c>
      <c r="B56" s="103" t="s">
        <v>139</v>
      </c>
      <c r="C56" s="107">
        <f>C57</f>
        <v>93091.78</v>
      </c>
      <c r="D56" s="107">
        <f t="shared" ref="D56:F59" si="26">D57</f>
        <v>79635</v>
      </c>
      <c r="E56" s="107">
        <f t="shared" si="26"/>
        <v>79634</v>
      </c>
      <c r="F56" s="107">
        <f t="shared" si="26"/>
        <v>79634</v>
      </c>
    </row>
    <row r="57" spans="1:6" x14ac:dyDescent="0.25">
      <c r="A57" s="99" t="s">
        <v>98</v>
      </c>
      <c r="B57" s="99" t="s">
        <v>100</v>
      </c>
      <c r="C57" s="102">
        <f>C58</f>
        <v>93091.78</v>
      </c>
      <c r="D57" s="102">
        <f t="shared" si="26"/>
        <v>79635</v>
      </c>
      <c r="E57" s="102">
        <f t="shared" si="26"/>
        <v>79634</v>
      </c>
      <c r="F57" s="102">
        <f t="shared" si="26"/>
        <v>79634</v>
      </c>
    </row>
    <row r="58" spans="1:6" x14ac:dyDescent="0.25">
      <c r="A58" s="93">
        <v>6</v>
      </c>
      <c r="B58" s="91" t="s">
        <v>161</v>
      </c>
      <c r="C58" s="90">
        <f>C59</f>
        <v>93091.78</v>
      </c>
      <c r="D58" s="90">
        <f t="shared" si="26"/>
        <v>79635</v>
      </c>
      <c r="E58" s="90">
        <f t="shared" si="26"/>
        <v>79634</v>
      </c>
      <c r="F58" s="90">
        <f t="shared" si="26"/>
        <v>79634</v>
      </c>
    </row>
    <row r="59" spans="1:6" x14ac:dyDescent="0.25">
      <c r="A59" s="63">
        <v>67</v>
      </c>
      <c r="B59" s="61" t="s">
        <v>162</v>
      </c>
      <c r="C59" s="62">
        <f>C60</f>
        <v>93091.78</v>
      </c>
      <c r="D59" s="90">
        <f t="shared" si="26"/>
        <v>79635</v>
      </c>
      <c r="E59" s="62">
        <f t="shared" si="26"/>
        <v>79634</v>
      </c>
      <c r="F59" s="62">
        <f t="shared" si="26"/>
        <v>79634</v>
      </c>
    </row>
    <row r="60" spans="1:6" x14ac:dyDescent="0.25">
      <c r="A60" s="63">
        <v>671</v>
      </c>
      <c r="B60" s="88" t="s">
        <v>163</v>
      </c>
      <c r="C60" s="64">
        <f t="shared" ref="C60:F66" si="27">C61</f>
        <v>93091.78</v>
      </c>
      <c r="D60" s="64">
        <f t="shared" si="27"/>
        <v>79635</v>
      </c>
      <c r="E60" s="64">
        <f t="shared" si="27"/>
        <v>79634</v>
      </c>
      <c r="F60" s="64">
        <f t="shared" si="27"/>
        <v>79634</v>
      </c>
    </row>
    <row r="61" spans="1:6" x14ac:dyDescent="0.25">
      <c r="A61" s="63">
        <v>67111</v>
      </c>
      <c r="B61" s="88" t="s">
        <v>164</v>
      </c>
      <c r="C61" s="64">
        <v>93091.78</v>
      </c>
      <c r="D61" s="64">
        <v>79635</v>
      </c>
      <c r="E61" s="64">
        <v>79634</v>
      </c>
      <c r="F61" s="64">
        <v>79634</v>
      </c>
    </row>
    <row r="62" spans="1:6" x14ac:dyDescent="0.25">
      <c r="A62" s="103" t="s">
        <v>120</v>
      </c>
      <c r="B62" s="103" t="s">
        <v>121</v>
      </c>
      <c r="C62" s="107">
        <f>C63</f>
        <v>22562.880000000001</v>
      </c>
      <c r="D62" s="107">
        <f t="shared" ref="D62:F65" si="28">D63</f>
        <v>0</v>
      </c>
      <c r="E62" s="107">
        <f t="shared" si="28"/>
        <v>0</v>
      </c>
      <c r="F62" s="107">
        <f t="shared" si="28"/>
        <v>0</v>
      </c>
    </row>
    <row r="63" spans="1:6" x14ac:dyDescent="0.25">
      <c r="A63" s="99" t="s">
        <v>98</v>
      </c>
      <c r="B63" s="99" t="s">
        <v>100</v>
      </c>
      <c r="C63" s="102">
        <f>C64</f>
        <v>22562.880000000001</v>
      </c>
      <c r="D63" s="102">
        <f t="shared" si="28"/>
        <v>0</v>
      </c>
      <c r="E63" s="102">
        <f t="shared" si="28"/>
        <v>0</v>
      </c>
      <c r="F63" s="102">
        <f t="shared" si="28"/>
        <v>0</v>
      </c>
    </row>
    <row r="64" spans="1:6" x14ac:dyDescent="0.25">
      <c r="A64" s="93">
        <v>6</v>
      </c>
      <c r="B64" s="91" t="s">
        <v>161</v>
      </c>
      <c r="C64" s="90">
        <f>C65</f>
        <v>22562.880000000001</v>
      </c>
      <c r="D64" s="90">
        <f t="shared" si="28"/>
        <v>0</v>
      </c>
      <c r="E64" s="90">
        <f t="shared" si="28"/>
        <v>0</v>
      </c>
      <c r="F64" s="90">
        <f t="shared" si="28"/>
        <v>0</v>
      </c>
    </row>
    <row r="65" spans="1:6" x14ac:dyDescent="0.25">
      <c r="A65" s="63">
        <v>67</v>
      </c>
      <c r="B65" s="61" t="s">
        <v>162</v>
      </c>
      <c r="C65" s="62">
        <f>C66</f>
        <v>22562.880000000001</v>
      </c>
      <c r="D65" s="62">
        <f t="shared" si="28"/>
        <v>0</v>
      </c>
      <c r="E65" s="62">
        <f t="shared" si="28"/>
        <v>0</v>
      </c>
      <c r="F65" s="62">
        <f t="shared" si="28"/>
        <v>0</v>
      </c>
    </row>
    <row r="66" spans="1:6" x14ac:dyDescent="0.25">
      <c r="A66" s="63">
        <v>671</v>
      </c>
      <c r="B66" s="88" t="s">
        <v>163</v>
      </c>
      <c r="C66" s="64">
        <f t="shared" si="27"/>
        <v>22562.880000000001</v>
      </c>
      <c r="D66" s="64">
        <f t="shared" si="27"/>
        <v>0</v>
      </c>
      <c r="E66" s="64">
        <f t="shared" si="27"/>
        <v>0</v>
      </c>
      <c r="F66" s="64">
        <f t="shared" si="27"/>
        <v>0</v>
      </c>
    </row>
    <row r="67" spans="1:6" x14ac:dyDescent="0.25">
      <c r="A67" s="63">
        <v>67111</v>
      </c>
      <c r="B67" s="88" t="s">
        <v>164</v>
      </c>
      <c r="C67" s="33">
        <v>22562.880000000001</v>
      </c>
      <c r="D67" s="64">
        <v>0</v>
      </c>
      <c r="E67" s="64">
        <v>0</v>
      </c>
      <c r="F67" s="64">
        <v>0</v>
      </c>
    </row>
    <row r="68" spans="1:6" x14ac:dyDescent="0.25">
      <c r="A68" s="103" t="s">
        <v>122</v>
      </c>
      <c r="B68" s="103" t="s">
        <v>140</v>
      </c>
      <c r="C68" s="107">
        <f>C69</f>
        <v>16192.18</v>
      </c>
      <c r="D68" s="107">
        <f t="shared" ref="D68:F71" si="29">D69</f>
        <v>16192</v>
      </c>
      <c r="E68" s="107">
        <f t="shared" si="29"/>
        <v>16192</v>
      </c>
      <c r="F68" s="107">
        <f t="shared" si="29"/>
        <v>16192</v>
      </c>
    </row>
    <row r="69" spans="1:6" x14ac:dyDescent="0.25">
      <c r="A69" s="99" t="s">
        <v>98</v>
      </c>
      <c r="B69" s="99" t="s">
        <v>100</v>
      </c>
      <c r="C69" s="102">
        <f>C70</f>
        <v>16192.18</v>
      </c>
      <c r="D69" s="102">
        <f t="shared" si="29"/>
        <v>16192</v>
      </c>
      <c r="E69" s="102">
        <f t="shared" si="29"/>
        <v>16192</v>
      </c>
      <c r="F69" s="102">
        <f t="shared" si="29"/>
        <v>16192</v>
      </c>
    </row>
    <row r="70" spans="1:6" x14ac:dyDescent="0.25">
      <c r="A70" s="93">
        <v>6</v>
      </c>
      <c r="B70" s="91" t="s">
        <v>161</v>
      </c>
      <c r="C70" s="90">
        <f>C71</f>
        <v>16192.18</v>
      </c>
      <c r="D70" s="90">
        <f t="shared" si="29"/>
        <v>16192</v>
      </c>
      <c r="E70" s="90">
        <f t="shared" si="29"/>
        <v>16192</v>
      </c>
      <c r="F70" s="90">
        <f t="shared" si="29"/>
        <v>16192</v>
      </c>
    </row>
    <row r="71" spans="1:6" x14ac:dyDescent="0.25">
      <c r="A71" s="63">
        <v>67</v>
      </c>
      <c r="B71" s="61" t="s">
        <v>162</v>
      </c>
      <c r="C71" s="62">
        <f>C72</f>
        <v>16192.18</v>
      </c>
      <c r="D71" s="62">
        <f t="shared" si="29"/>
        <v>16192</v>
      </c>
      <c r="E71" s="62">
        <f t="shared" si="29"/>
        <v>16192</v>
      </c>
      <c r="F71" s="62">
        <f t="shared" si="29"/>
        <v>16192</v>
      </c>
    </row>
    <row r="72" spans="1:6" x14ac:dyDescent="0.25">
      <c r="A72" s="63">
        <v>671</v>
      </c>
      <c r="B72" s="88" t="s">
        <v>163</v>
      </c>
      <c r="C72" s="64">
        <f t="shared" ref="C72:F72" si="30">C73</f>
        <v>16192.18</v>
      </c>
      <c r="D72" s="64">
        <f t="shared" si="30"/>
        <v>16192</v>
      </c>
      <c r="E72" s="64">
        <f t="shared" si="30"/>
        <v>16192</v>
      </c>
      <c r="F72" s="64">
        <f t="shared" si="30"/>
        <v>16192</v>
      </c>
    </row>
    <row r="73" spans="1:6" x14ac:dyDescent="0.25">
      <c r="A73" s="63">
        <v>67111</v>
      </c>
      <c r="B73" s="88" t="s">
        <v>164</v>
      </c>
      <c r="C73" s="64">
        <v>16192.18</v>
      </c>
      <c r="D73" s="64">
        <v>16192</v>
      </c>
      <c r="E73" s="64">
        <v>16192</v>
      </c>
      <c r="F73" s="64">
        <v>16192</v>
      </c>
    </row>
    <row r="74" spans="1:6" x14ac:dyDescent="0.25">
      <c r="A74" s="103" t="s">
        <v>123</v>
      </c>
      <c r="B74" s="103" t="s">
        <v>189</v>
      </c>
      <c r="C74" s="107">
        <f t="shared" ref="C74:F74" si="31">C75+C80</f>
        <v>58889.130000000005</v>
      </c>
      <c r="D74" s="107">
        <f t="shared" si="31"/>
        <v>91976</v>
      </c>
      <c r="E74" s="107">
        <f t="shared" si="31"/>
        <v>94699</v>
      </c>
      <c r="F74" s="107">
        <f t="shared" si="31"/>
        <v>94699</v>
      </c>
    </row>
    <row r="75" spans="1:6" x14ac:dyDescent="0.25">
      <c r="A75" s="99" t="s">
        <v>98</v>
      </c>
      <c r="B75" s="99" t="s">
        <v>100</v>
      </c>
      <c r="C75" s="102">
        <f>C76</f>
        <v>36830.58</v>
      </c>
      <c r="D75" s="102">
        <f t="shared" ref="D75:F77" si="32">D76</f>
        <v>48178</v>
      </c>
      <c r="E75" s="102">
        <f t="shared" si="32"/>
        <v>50901</v>
      </c>
      <c r="F75" s="102">
        <f t="shared" si="32"/>
        <v>50901</v>
      </c>
    </row>
    <row r="76" spans="1:6" x14ac:dyDescent="0.25">
      <c r="A76" s="93">
        <v>6</v>
      </c>
      <c r="B76" s="91" t="s">
        <v>161</v>
      </c>
      <c r="C76" s="90">
        <f>C77</f>
        <v>36830.58</v>
      </c>
      <c r="D76" s="90">
        <f t="shared" si="32"/>
        <v>48178</v>
      </c>
      <c r="E76" s="90">
        <f t="shared" si="32"/>
        <v>50901</v>
      </c>
      <c r="F76" s="90">
        <f t="shared" si="32"/>
        <v>50901</v>
      </c>
    </row>
    <row r="77" spans="1:6" x14ac:dyDescent="0.25">
      <c r="A77" s="63">
        <v>67</v>
      </c>
      <c r="B77" s="61" t="s">
        <v>162</v>
      </c>
      <c r="C77" s="62">
        <f>C78</f>
        <v>36830.58</v>
      </c>
      <c r="D77" s="62">
        <f t="shared" si="32"/>
        <v>48178</v>
      </c>
      <c r="E77" s="62">
        <f t="shared" si="32"/>
        <v>50901</v>
      </c>
      <c r="F77" s="62">
        <f t="shared" si="32"/>
        <v>50901</v>
      </c>
    </row>
    <row r="78" spans="1:6" x14ac:dyDescent="0.25">
      <c r="A78" s="63">
        <v>671</v>
      </c>
      <c r="B78" s="88" t="s">
        <v>163</v>
      </c>
      <c r="C78" s="64">
        <f t="shared" ref="C78:F78" si="33">C79</f>
        <v>36830.58</v>
      </c>
      <c r="D78" s="64">
        <f t="shared" si="33"/>
        <v>48178</v>
      </c>
      <c r="E78" s="64">
        <f t="shared" si="33"/>
        <v>50901</v>
      </c>
      <c r="F78" s="64">
        <f t="shared" si="33"/>
        <v>50901</v>
      </c>
    </row>
    <row r="79" spans="1:6" x14ac:dyDescent="0.25">
      <c r="A79" s="63">
        <v>67111</v>
      </c>
      <c r="B79" s="88" t="s">
        <v>164</v>
      </c>
      <c r="C79" s="64">
        <v>36830.58</v>
      </c>
      <c r="D79" s="64">
        <v>48178</v>
      </c>
      <c r="E79" s="64">
        <v>50901</v>
      </c>
      <c r="F79" s="64">
        <v>50901</v>
      </c>
    </row>
    <row r="80" spans="1:6" x14ac:dyDescent="0.25">
      <c r="A80" s="99" t="s">
        <v>124</v>
      </c>
      <c r="B80" s="99" t="s">
        <v>143</v>
      </c>
      <c r="C80" s="101">
        <f>C81</f>
        <v>22058.55</v>
      </c>
      <c r="D80" s="101">
        <f t="shared" ref="D80:F82" si="34">D81</f>
        <v>43798</v>
      </c>
      <c r="E80" s="101">
        <f t="shared" si="34"/>
        <v>43798</v>
      </c>
      <c r="F80" s="101">
        <f t="shared" si="34"/>
        <v>43798</v>
      </c>
    </row>
    <row r="81" spans="1:6" x14ac:dyDescent="0.25">
      <c r="A81" s="93">
        <v>6</v>
      </c>
      <c r="B81" s="91" t="s">
        <v>161</v>
      </c>
      <c r="C81" s="92">
        <f>C82</f>
        <v>22058.55</v>
      </c>
      <c r="D81" s="92">
        <f t="shared" si="34"/>
        <v>43798</v>
      </c>
      <c r="E81" s="92">
        <f t="shared" si="34"/>
        <v>43798</v>
      </c>
      <c r="F81" s="92">
        <f t="shared" si="34"/>
        <v>43798</v>
      </c>
    </row>
    <row r="82" spans="1:6" x14ac:dyDescent="0.25">
      <c r="A82" s="63">
        <v>67</v>
      </c>
      <c r="B82" s="61" t="s">
        <v>162</v>
      </c>
      <c r="C82" s="64">
        <f>C83</f>
        <v>22058.55</v>
      </c>
      <c r="D82" s="64">
        <f t="shared" si="34"/>
        <v>43798</v>
      </c>
      <c r="E82" s="64">
        <f t="shared" si="34"/>
        <v>43798</v>
      </c>
      <c r="F82" s="64">
        <f t="shared" si="34"/>
        <v>43798</v>
      </c>
    </row>
    <row r="83" spans="1:6" x14ac:dyDescent="0.25">
      <c r="A83" s="63">
        <v>671</v>
      </c>
      <c r="B83" s="88" t="s">
        <v>163</v>
      </c>
      <c r="C83" s="64">
        <f t="shared" ref="C83:F83" si="35">C84</f>
        <v>22058.55</v>
      </c>
      <c r="D83" s="64">
        <f t="shared" si="35"/>
        <v>43798</v>
      </c>
      <c r="E83" s="64">
        <f t="shared" si="35"/>
        <v>43798</v>
      </c>
      <c r="F83" s="64">
        <f t="shared" si="35"/>
        <v>43798</v>
      </c>
    </row>
    <row r="84" spans="1:6" x14ac:dyDescent="0.25">
      <c r="A84" s="63">
        <v>67111</v>
      </c>
      <c r="B84" s="88" t="s">
        <v>164</v>
      </c>
      <c r="C84" s="64">
        <v>22058.55</v>
      </c>
      <c r="D84" s="64">
        <v>43798</v>
      </c>
      <c r="E84" s="64">
        <v>43798</v>
      </c>
      <c r="F84" s="64">
        <v>43798</v>
      </c>
    </row>
    <row r="85" spans="1:6" x14ac:dyDescent="0.25">
      <c r="A85" s="103" t="s">
        <v>125</v>
      </c>
      <c r="B85" s="103" t="s">
        <v>144</v>
      </c>
      <c r="C85" s="105">
        <f t="shared" ref="C85:F89" si="36">C86</f>
        <v>0</v>
      </c>
      <c r="D85" s="105">
        <f t="shared" si="36"/>
        <v>0</v>
      </c>
      <c r="E85" s="105">
        <f t="shared" si="36"/>
        <v>0</v>
      </c>
      <c r="F85" s="105">
        <f t="shared" si="36"/>
        <v>0</v>
      </c>
    </row>
    <row r="86" spans="1:6" x14ac:dyDescent="0.25">
      <c r="A86" s="99" t="s">
        <v>98</v>
      </c>
      <c r="B86" s="99" t="s">
        <v>100</v>
      </c>
      <c r="C86" s="101">
        <f>C87</f>
        <v>0</v>
      </c>
      <c r="D86" s="101">
        <f t="shared" si="36"/>
        <v>0</v>
      </c>
      <c r="E86" s="101">
        <f t="shared" si="36"/>
        <v>0</v>
      </c>
      <c r="F86" s="101">
        <f t="shared" si="36"/>
        <v>0</v>
      </c>
    </row>
    <row r="87" spans="1:6" x14ac:dyDescent="0.25">
      <c r="A87" s="93">
        <v>6</v>
      </c>
      <c r="B87" s="91" t="s">
        <v>161</v>
      </c>
      <c r="C87" s="92">
        <f>C88</f>
        <v>0</v>
      </c>
      <c r="D87" s="92">
        <f t="shared" si="36"/>
        <v>0</v>
      </c>
      <c r="E87" s="92">
        <f t="shared" si="36"/>
        <v>0</v>
      </c>
      <c r="F87" s="92">
        <f t="shared" si="36"/>
        <v>0</v>
      </c>
    </row>
    <row r="88" spans="1:6" x14ac:dyDescent="0.25">
      <c r="A88" s="63">
        <v>67</v>
      </c>
      <c r="B88" s="61" t="s">
        <v>162</v>
      </c>
      <c r="C88" s="64">
        <f>C89</f>
        <v>0</v>
      </c>
      <c r="D88" s="64">
        <f t="shared" si="36"/>
        <v>0</v>
      </c>
      <c r="E88" s="64">
        <f t="shared" si="36"/>
        <v>0</v>
      </c>
      <c r="F88" s="64">
        <f t="shared" si="36"/>
        <v>0</v>
      </c>
    </row>
    <row r="89" spans="1:6" x14ac:dyDescent="0.25">
      <c r="A89" s="63">
        <v>671</v>
      </c>
      <c r="B89" s="63" t="s">
        <v>163</v>
      </c>
      <c r="C89" s="64">
        <f t="shared" si="36"/>
        <v>0</v>
      </c>
      <c r="D89" s="64">
        <f t="shared" si="36"/>
        <v>0</v>
      </c>
      <c r="E89" s="64">
        <f t="shared" si="36"/>
        <v>0</v>
      </c>
      <c r="F89" s="64">
        <f t="shared" si="36"/>
        <v>0</v>
      </c>
    </row>
    <row r="90" spans="1:6" x14ac:dyDescent="0.25">
      <c r="A90" s="63">
        <v>67111</v>
      </c>
      <c r="B90" s="63" t="s">
        <v>164</v>
      </c>
      <c r="C90" s="64">
        <v>0</v>
      </c>
      <c r="D90" s="64">
        <v>0</v>
      </c>
      <c r="E90" s="64">
        <v>0</v>
      </c>
      <c r="F90" s="64">
        <v>0</v>
      </c>
    </row>
    <row r="91" spans="1:6" x14ac:dyDescent="0.25">
      <c r="A91" s="103" t="s">
        <v>126</v>
      </c>
      <c r="B91" s="103" t="s">
        <v>127</v>
      </c>
      <c r="C91" s="107">
        <f t="shared" ref="C91:F95" si="37">C92</f>
        <v>44462.14</v>
      </c>
      <c r="D91" s="107">
        <f t="shared" si="37"/>
        <v>41808</v>
      </c>
      <c r="E91" s="107">
        <f t="shared" si="37"/>
        <v>41808</v>
      </c>
      <c r="F91" s="107">
        <f t="shared" si="37"/>
        <v>41808</v>
      </c>
    </row>
    <row r="92" spans="1:6" x14ac:dyDescent="0.25">
      <c r="A92" s="99" t="s">
        <v>113</v>
      </c>
      <c r="B92" s="99" t="s">
        <v>118</v>
      </c>
      <c r="C92" s="102">
        <f>C93</f>
        <v>44462.14</v>
      </c>
      <c r="D92" s="102">
        <f t="shared" si="37"/>
        <v>41808</v>
      </c>
      <c r="E92" s="102">
        <f t="shared" si="37"/>
        <v>41808</v>
      </c>
      <c r="F92" s="102">
        <f t="shared" si="37"/>
        <v>41808</v>
      </c>
    </row>
    <row r="93" spans="1:6" x14ac:dyDescent="0.25">
      <c r="A93" s="93">
        <v>6</v>
      </c>
      <c r="B93" s="91" t="s">
        <v>161</v>
      </c>
      <c r="C93" s="90">
        <f>C94</f>
        <v>44462.14</v>
      </c>
      <c r="D93" s="90">
        <f t="shared" si="37"/>
        <v>41808</v>
      </c>
      <c r="E93" s="90">
        <f t="shared" si="37"/>
        <v>41808</v>
      </c>
      <c r="F93" s="90">
        <f t="shared" si="37"/>
        <v>41808</v>
      </c>
    </row>
    <row r="94" spans="1:6" x14ac:dyDescent="0.25">
      <c r="A94" s="63">
        <v>63</v>
      </c>
      <c r="B94" s="61" t="s">
        <v>166</v>
      </c>
      <c r="C94" s="62">
        <f>C95</f>
        <v>44462.14</v>
      </c>
      <c r="D94" s="62">
        <f t="shared" si="37"/>
        <v>41808</v>
      </c>
      <c r="E94" s="62">
        <f t="shared" si="37"/>
        <v>41808</v>
      </c>
      <c r="F94" s="62">
        <f t="shared" si="37"/>
        <v>41808</v>
      </c>
    </row>
    <row r="95" spans="1:6" x14ac:dyDescent="0.25">
      <c r="A95" s="63">
        <v>636</v>
      </c>
      <c r="B95" s="88" t="s">
        <v>167</v>
      </c>
      <c r="C95" s="64">
        <f t="shared" si="37"/>
        <v>44462.14</v>
      </c>
      <c r="D95" s="64">
        <f t="shared" si="37"/>
        <v>41808</v>
      </c>
      <c r="E95" s="64">
        <f t="shared" si="37"/>
        <v>41808</v>
      </c>
      <c r="F95" s="64">
        <f t="shared" si="37"/>
        <v>41808</v>
      </c>
    </row>
    <row r="96" spans="1:6" ht="23.25" customHeight="1" x14ac:dyDescent="0.25">
      <c r="A96" s="63">
        <v>63622</v>
      </c>
      <c r="B96" s="95" t="s">
        <v>181</v>
      </c>
      <c r="C96" s="64">
        <v>44462.14</v>
      </c>
      <c r="D96" s="64">
        <v>41808</v>
      </c>
      <c r="E96" s="64">
        <v>41808</v>
      </c>
      <c r="F96" s="64">
        <v>41808</v>
      </c>
    </row>
    <row r="97" spans="1:6" x14ac:dyDescent="0.25">
      <c r="A97" s="103" t="s">
        <v>129</v>
      </c>
      <c r="B97" s="103" t="s">
        <v>147</v>
      </c>
      <c r="C97" s="107">
        <f t="shared" ref="C97:F97" si="38">C98+C103</f>
        <v>4459.49</v>
      </c>
      <c r="D97" s="107">
        <f t="shared" si="38"/>
        <v>4380</v>
      </c>
      <c r="E97" s="107">
        <f t="shared" si="38"/>
        <v>4380</v>
      </c>
      <c r="F97" s="107">
        <f t="shared" si="38"/>
        <v>4380</v>
      </c>
    </row>
    <row r="98" spans="1:6" x14ac:dyDescent="0.25">
      <c r="A98" s="99" t="s">
        <v>128</v>
      </c>
      <c r="B98" s="99" t="s">
        <v>148</v>
      </c>
      <c r="C98" s="102">
        <f>C99</f>
        <v>0</v>
      </c>
      <c r="D98" s="102">
        <f t="shared" ref="D98:F100" si="39">D99</f>
        <v>0</v>
      </c>
      <c r="E98" s="102">
        <f t="shared" si="39"/>
        <v>0</v>
      </c>
      <c r="F98" s="102">
        <f t="shared" si="39"/>
        <v>0</v>
      </c>
    </row>
    <row r="99" spans="1:6" x14ac:dyDescent="0.25">
      <c r="A99" s="93">
        <v>6</v>
      </c>
      <c r="B99" s="91" t="s">
        <v>161</v>
      </c>
      <c r="C99" s="90">
        <f>C100</f>
        <v>0</v>
      </c>
      <c r="D99" s="90">
        <f t="shared" si="39"/>
        <v>0</v>
      </c>
      <c r="E99" s="90">
        <f t="shared" si="39"/>
        <v>0</v>
      </c>
      <c r="F99" s="90">
        <f t="shared" si="39"/>
        <v>0</v>
      </c>
    </row>
    <row r="100" spans="1:6" x14ac:dyDescent="0.25">
      <c r="A100" s="63">
        <v>67</v>
      </c>
      <c r="B100" s="61" t="s">
        <v>162</v>
      </c>
      <c r="C100" s="62">
        <f>C101</f>
        <v>0</v>
      </c>
      <c r="D100" s="62">
        <f t="shared" si="39"/>
        <v>0</v>
      </c>
      <c r="E100" s="62">
        <f t="shared" si="39"/>
        <v>0</v>
      </c>
      <c r="F100" s="62">
        <f t="shared" si="39"/>
        <v>0</v>
      </c>
    </row>
    <row r="101" spans="1:6" x14ac:dyDescent="0.25">
      <c r="A101" s="63">
        <v>671</v>
      </c>
      <c r="B101" s="88" t="s">
        <v>163</v>
      </c>
      <c r="C101" s="64">
        <f t="shared" ref="C101:F101" si="40">C102</f>
        <v>0</v>
      </c>
      <c r="D101" s="64">
        <f t="shared" si="40"/>
        <v>0</v>
      </c>
      <c r="E101" s="64">
        <f t="shared" si="40"/>
        <v>0</v>
      </c>
      <c r="F101" s="64">
        <f t="shared" si="40"/>
        <v>0</v>
      </c>
    </row>
    <row r="102" spans="1:6" x14ac:dyDescent="0.25">
      <c r="A102" s="63">
        <v>67111</v>
      </c>
      <c r="B102" s="88" t="s">
        <v>164</v>
      </c>
      <c r="C102" s="64">
        <v>0</v>
      </c>
      <c r="D102" s="64">
        <v>0</v>
      </c>
      <c r="E102" s="64">
        <v>0</v>
      </c>
      <c r="F102" s="64">
        <v>0</v>
      </c>
    </row>
    <row r="103" spans="1:6" x14ac:dyDescent="0.25">
      <c r="A103" s="99" t="s">
        <v>124</v>
      </c>
      <c r="B103" s="99" t="s">
        <v>143</v>
      </c>
      <c r="C103" s="101">
        <f>C104</f>
        <v>4459.49</v>
      </c>
      <c r="D103" s="101">
        <f t="shared" ref="D103:F105" si="41">D104</f>
        <v>4380</v>
      </c>
      <c r="E103" s="101">
        <f t="shared" si="41"/>
        <v>4380</v>
      </c>
      <c r="F103" s="101">
        <f t="shared" si="41"/>
        <v>4380</v>
      </c>
    </row>
    <row r="104" spans="1:6" x14ac:dyDescent="0.25">
      <c r="A104" s="93">
        <v>6</v>
      </c>
      <c r="B104" s="91" t="s">
        <v>161</v>
      </c>
      <c r="C104" s="92">
        <f>C105</f>
        <v>4459.49</v>
      </c>
      <c r="D104" s="92">
        <f t="shared" si="41"/>
        <v>4380</v>
      </c>
      <c r="E104" s="92">
        <f t="shared" si="41"/>
        <v>4380</v>
      </c>
      <c r="F104" s="92">
        <f t="shared" si="41"/>
        <v>4380</v>
      </c>
    </row>
    <row r="105" spans="1:6" x14ac:dyDescent="0.25">
      <c r="A105" s="63">
        <v>67</v>
      </c>
      <c r="B105" s="61" t="s">
        <v>162</v>
      </c>
      <c r="C105" s="64">
        <f>C106</f>
        <v>4459.49</v>
      </c>
      <c r="D105" s="64">
        <f t="shared" si="41"/>
        <v>4380</v>
      </c>
      <c r="E105" s="64">
        <f t="shared" si="41"/>
        <v>4380</v>
      </c>
      <c r="F105" s="64">
        <f t="shared" si="41"/>
        <v>4380</v>
      </c>
    </row>
    <row r="106" spans="1:6" x14ac:dyDescent="0.25">
      <c r="A106" s="63">
        <v>671</v>
      </c>
      <c r="B106" s="88" t="s">
        <v>156</v>
      </c>
      <c r="C106" s="64">
        <f t="shared" ref="C106:F106" si="42">C107</f>
        <v>4459.49</v>
      </c>
      <c r="D106" s="64">
        <f t="shared" si="42"/>
        <v>4380</v>
      </c>
      <c r="E106" s="64">
        <f t="shared" si="42"/>
        <v>4380</v>
      </c>
      <c r="F106" s="64">
        <f t="shared" si="42"/>
        <v>4380</v>
      </c>
    </row>
    <row r="107" spans="1:6" x14ac:dyDescent="0.25">
      <c r="A107" s="63">
        <v>67111</v>
      </c>
      <c r="B107" s="88" t="s">
        <v>157</v>
      </c>
      <c r="C107" s="64">
        <v>4459.49</v>
      </c>
      <c r="D107" s="64">
        <v>4380</v>
      </c>
      <c r="E107" s="64">
        <v>4380</v>
      </c>
      <c r="F107" s="64">
        <v>4380</v>
      </c>
    </row>
    <row r="108" spans="1:6" x14ac:dyDescent="0.25">
      <c r="A108" s="109" t="s">
        <v>130</v>
      </c>
      <c r="B108" s="110" t="s">
        <v>149</v>
      </c>
      <c r="C108" s="111">
        <f t="shared" ref="C108:F113" si="43">C109</f>
        <v>20837.490000000002</v>
      </c>
      <c r="D108" s="111">
        <f t="shared" si="43"/>
        <v>26545</v>
      </c>
      <c r="E108" s="111">
        <f t="shared" si="43"/>
        <v>26545</v>
      </c>
      <c r="F108" s="111">
        <f t="shared" si="43"/>
        <v>26545</v>
      </c>
    </row>
    <row r="109" spans="1:6" ht="26.25" x14ac:dyDescent="0.25">
      <c r="A109" s="108" t="s">
        <v>190</v>
      </c>
      <c r="B109" s="103" t="s">
        <v>131</v>
      </c>
      <c r="C109" s="107">
        <f t="shared" si="43"/>
        <v>20837.490000000002</v>
      </c>
      <c r="D109" s="107">
        <f t="shared" si="43"/>
        <v>26545</v>
      </c>
      <c r="E109" s="107">
        <f t="shared" si="43"/>
        <v>26545</v>
      </c>
      <c r="F109" s="107">
        <f t="shared" si="43"/>
        <v>26545</v>
      </c>
    </row>
    <row r="110" spans="1:6" x14ac:dyDescent="0.25">
      <c r="A110" s="99" t="s">
        <v>9</v>
      </c>
      <c r="B110" s="99" t="s">
        <v>12</v>
      </c>
      <c r="C110" s="102">
        <f>C111</f>
        <v>20837.490000000002</v>
      </c>
      <c r="D110" s="102">
        <f t="shared" si="43"/>
        <v>26545</v>
      </c>
      <c r="E110" s="102">
        <f t="shared" si="43"/>
        <v>26545</v>
      </c>
      <c r="F110" s="102">
        <f t="shared" si="43"/>
        <v>26545</v>
      </c>
    </row>
    <row r="111" spans="1:6" x14ac:dyDescent="0.25">
      <c r="A111" s="93">
        <v>6</v>
      </c>
      <c r="B111" s="91" t="s">
        <v>161</v>
      </c>
      <c r="C111" s="90">
        <f>C112</f>
        <v>20837.490000000002</v>
      </c>
      <c r="D111" s="90">
        <f t="shared" si="43"/>
        <v>26545</v>
      </c>
      <c r="E111" s="90">
        <f t="shared" si="43"/>
        <v>26545</v>
      </c>
      <c r="F111" s="90">
        <f t="shared" si="43"/>
        <v>26545</v>
      </c>
    </row>
    <row r="112" spans="1:6" x14ac:dyDescent="0.25">
      <c r="A112" s="63">
        <v>67</v>
      </c>
      <c r="B112" s="61" t="s">
        <v>162</v>
      </c>
      <c r="C112" s="62">
        <f>C113</f>
        <v>20837.490000000002</v>
      </c>
      <c r="D112" s="62">
        <f t="shared" si="43"/>
        <v>26545</v>
      </c>
      <c r="E112" s="62">
        <f t="shared" si="43"/>
        <v>26545</v>
      </c>
      <c r="F112" s="62">
        <f t="shared" si="43"/>
        <v>26545</v>
      </c>
    </row>
    <row r="113" spans="1:6" x14ac:dyDescent="0.25">
      <c r="A113" s="63">
        <v>671</v>
      </c>
      <c r="B113" s="88" t="s">
        <v>163</v>
      </c>
      <c r="C113" s="64">
        <f t="shared" si="43"/>
        <v>20837.490000000002</v>
      </c>
      <c r="D113" s="64">
        <f t="shared" si="43"/>
        <v>26545</v>
      </c>
      <c r="E113" s="64">
        <f t="shared" si="43"/>
        <v>26545</v>
      </c>
      <c r="F113" s="64">
        <f t="shared" si="43"/>
        <v>26545</v>
      </c>
    </row>
    <row r="114" spans="1:6" x14ac:dyDescent="0.25">
      <c r="A114" s="63">
        <v>67111</v>
      </c>
      <c r="B114" s="88" t="s">
        <v>164</v>
      </c>
      <c r="C114" s="64">
        <v>20837.490000000002</v>
      </c>
      <c r="D114" s="64">
        <v>26545</v>
      </c>
      <c r="E114" s="64">
        <v>26545</v>
      </c>
      <c r="F114" s="64">
        <v>26545</v>
      </c>
    </row>
    <row r="115" spans="1:6" ht="26.25" x14ac:dyDescent="0.25">
      <c r="A115" s="109" t="s">
        <v>132</v>
      </c>
      <c r="B115" s="110" t="s">
        <v>151</v>
      </c>
      <c r="C115" s="111">
        <f t="shared" ref="C115:F115" si="44">C116</f>
        <v>3185.35</v>
      </c>
      <c r="D115" s="111">
        <f t="shared" si="44"/>
        <v>11149</v>
      </c>
      <c r="E115" s="111">
        <f t="shared" si="44"/>
        <v>11149</v>
      </c>
      <c r="F115" s="111">
        <f t="shared" si="44"/>
        <v>11149</v>
      </c>
    </row>
    <row r="116" spans="1:6" x14ac:dyDescent="0.25">
      <c r="A116" s="103" t="s">
        <v>153</v>
      </c>
      <c r="B116" s="103" t="s">
        <v>131</v>
      </c>
      <c r="C116" s="107">
        <f t="shared" ref="C116:F116" si="45">C117+C122+C127</f>
        <v>3185.35</v>
      </c>
      <c r="D116" s="107">
        <f t="shared" si="45"/>
        <v>11149</v>
      </c>
      <c r="E116" s="107">
        <f t="shared" si="45"/>
        <v>11149</v>
      </c>
      <c r="F116" s="107">
        <f t="shared" si="45"/>
        <v>11149</v>
      </c>
    </row>
    <row r="117" spans="1:6" x14ac:dyDescent="0.25">
      <c r="A117" s="99" t="s">
        <v>99</v>
      </c>
      <c r="B117" s="99" t="s">
        <v>104</v>
      </c>
      <c r="C117" s="102">
        <f>C118</f>
        <v>530.89</v>
      </c>
      <c r="D117" s="102">
        <f t="shared" ref="D117:F120" si="46">D118</f>
        <v>1593</v>
      </c>
      <c r="E117" s="102">
        <f t="shared" si="46"/>
        <v>1593</v>
      </c>
      <c r="F117" s="102">
        <f t="shared" si="46"/>
        <v>1593</v>
      </c>
    </row>
    <row r="118" spans="1:6" x14ac:dyDescent="0.25">
      <c r="A118" s="93">
        <v>6</v>
      </c>
      <c r="B118" s="91" t="s">
        <v>161</v>
      </c>
      <c r="C118" s="90">
        <f>C119</f>
        <v>530.89</v>
      </c>
      <c r="D118" s="90">
        <f t="shared" si="46"/>
        <v>1593</v>
      </c>
      <c r="E118" s="90">
        <f t="shared" si="46"/>
        <v>1593</v>
      </c>
      <c r="F118" s="90">
        <f t="shared" si="46"/>
        <v>1593</v>
      </c>
    </row>
    <row r="119" spans="1:6" ht="26.25" x14ac:dyDescent="0.25">
      <c r="A119" s="63">
        <v>66</v>
      </c>
      <c r="B119" s="94" t="s">
        <v>170</v>
      </c>
      <c r="C119" s="62">
        <f>C120</f>
        <v>530.89</v>
      </c>
      <c r="D119" s="62">
        <f t="shared" si="46"/>
        <v>1593</v>
      </c>
      <c r="E119" s="62">
        <f t="shared" si="46"/>
        <v>1593</v>
      </c>
      <c r="F119" s="62">
        <f t="shared" si="46"/>
        <v>1593</v>
      </c>
    </row>
    <row r="120" spans="1:6" x14ac:dyDescent="0.25">
      <c r="A120" s="63">
        <v>661</v>
      </c>
      <c r="B120" s="88" t="s">
        <v>169</v>
      </c>
      <c r="C120" s="64">
        <f>C121</f>
        <v>530.89</v>
      </c>
      <c r="D120" s="64">
        <f t="shared" si="46"/>
        <v>1593</v>
      </c>
      <c r="E120" s="64">
        <f t="shared" si="46"/>
        <v>1593</v>
      </c>
      <c r="F120" s="64">
        <f t="shared" si="46"/>
        <v>1593</v>
      </c>
    </row>
    <row r="121" spans="1:6" x14ac:dyDescent="0.25">
      <c r="A121" s="63">
        <v>66151</v>
      </c>
      <c r="B121" s="88" t="s">
        <v>171</v>
      </c>
      <c r="C121" s="64">
        <v>530.89</v>
      </c>
      <c r="D121" s="64">
        <v>1593</v>
      </c>
      <c r="E121" s="64">
        <v>1593</v>
      </c>
      <c r="F121" s="64">
        <v>1593</v>
      </c>
    </row>
    <row r="122" spans="1:6" x14ac:dyDescent="0.25">
      <c r="A122" s="99" t="s">
        <v>98</v>
      </c>
      <c r="B122" s="99" t="s">
        <v>100</v>
      </c>
      <c r="C122" s="102">
        <f>C123</f>
        <v>0</v>
      </c>
      <c r="D122" s="102">
        <f t="shared" ref="D122:F124" si="47">D123</f>
        <v>0</v>
      </c>
      <c r="E122" s="102">
        <f t="shared" si="47"/>
        <v>0</v>
      </c>
      <c r="F122" s="102">
        <f t="shared" si="47"/>
        <v>0</v>
      </c>
    </row>
    <row r="123" spans="1:6" x14ac:dyDescent="0.25">
      <c r="A123" s="93">
        <v>6</v>
      </c>
      <c r="B123" s="91" t="s">
        <v>161</v>
      </c>
      <c r="C123" s="90">
        <f>C124</f>
        <v>0</v>
      </c>
      <c r="D123" s="90">
        <f t="shared" si="47"/>
        <v>0</v>
      </c>
      <c r="E123" s="90">
        <f t="shared" si="47"/>
        <v>0</v>
      </c>
      <c r="F123" s="90">
        <f t="shared" si="47"/>
        <v>0</v>
      </c>
    </row>
    <row r="124" spans="1:6" x14ac:dyDescent="0.25">
      <c r="A124" s="63">
        <v>67</v>
      </c>
      <c r="B124" s="61" t="s">
        <v>162</v>
      </c>
      <c r="C124" s="62">
        <f>C125</f>
        <v>0</v>
      </c>
      <c r="D124" s="62">
        <f t="shared" si="47"/>
        <v>0</v>
      </c>
      <c r="E124" s="62">
        <f t="shared" si="47"/>
        <v>0</v>
      </c>
      <c r="F124" s="62">
        <f t="shared" si="47"/>
        <v>0</v>
      </c>
    </row>
    <row r="125" spans="1:6" x14ac:dyDescent="0.25">
      <c r="A125" s="63">
        <v>671</v>
      </c>
      <c r="B125" s="88" t="s">
        <v>163</v>
      </c>
      <c r="C125" s="64">
        <f t="shared" ref="C125:F130" si="48">C126</f>
        <v>0</v>
      </c>
      <c r="D125" s="64">
        <f t="shared" si="48"/>
        <v>0</v>
      </c>
      <c r="E125" s="64">
        <f t="shared" si="48"/>
        <v>0</v>
      </c>
      <c r="F125" s="64">
        <f t="shared" si="48"/>
        <v>0</v>
      </c>
    </row>
    <row r="126" spans="1:6" x14ac:dyDescent="0.25">
      <c r="A126" s="63">
        <v>67111</v>
      </c>
      <c r="B126" s="88" t="s">
        <v>164</v>
      </c>
      <c r="C126" s="64">
        <v>0</v>
      </c>
      <c r="D126" s="64">
        <v>0</v>
      </c>
      <c r="E126" s="64">
        <v>0</v>
      </c>
      <c r="F126" s="64">
        <v>0</v>
      </c>
    </row>
    <row r="127" spans="1:6" x14ac:dyDescent="0.25">
      <c r="A127" s="99" t="s">
        <v>113</v>
      </c>
      <c r="B127" s="99" t="s">
        <v>118</v>
      </c>
      <c r="C127" s="102">
        <f>C128</f>
        <v>2654.46</v>
      </c>
      <c r="D127" s="102">
        <f t="shared" ref="D127:F129" si="49">D128</f>
        <v>9556</v>
      </c>
      <c r="E127" s="102">
        <f t="shared" si="49"/>
        <v>9556</v>
      </c>
      <c r="F127" s="102">
        <f t="shared" si="49"/>
        <v>9556</v>
      </c>
    </row>
    <row r="128" spans="1:6" x14ac:dyDescent="0.25">
      <c r="A128" s="93">
        <v>6</v>
      </c>
      <c r="B128" s="91" t="s">
        <v>161</v>
      </c>
      <c r="C128" s="90">
        <f>C129</f>
        <v>2654.46</v>
      </c>
      <c r="D128" s="90">
        <f t="shared" si="49"/>
        <v>9556</v>
      </c>
      <c r="E128" s="90">
        <f t="shared" si="49"/>
        <v>9556</v>
      </c>
      <c r="F128" s="90">
        <f t="shared" si="49"/>
        <v>9556</v>
      </c>
    </row>
    <row r="129" spans="1:6" ht="25.5" x14ac:dyDescent="0.25">
      <c r="A129" s="63">
        <v>65</v>
      </c>
      <c r="B129" s="95" t="s">
        <v>177</v>
      </c>
      <c r="C129" s="62">
        <f>C130</f>
        <v>2654.46</v>
      </c>
      <c r="D129" s="62">
        <f t="shared" si="49"/>
        <v>9556</v>
      </c>
      <c r="E129" s="62">
        <f t="shared" si="49"/>
        <v>9556</v>
      </c>
      <c r="F129" s="62">
        <f t="shared" si="49"/>
        <v>9556</v>
      </c>
    </row>
    <row r="130" spans="1:6" x14ac:dyDescent="0.25">
      <c r="A130" s="63">
        <v>652</v>
      </c>
      <c r="B130" s="88" t="s">
        <v>186</v>
      </c>
      <c r="C130" s="64">
        <f t="shared" si="48"/>
        <v>2654.46</v>
      </c>
      <c r="D130" s="64">
        <f t="shared" si="48"/>
        <v>9556</v>
      </c>
      <c r="E130" s="64">
        <f t="shared" si="48"/>
        <v>9556</v>
      </c>
      <c r="F130" s="64">
        <f t="shared" si="48"/>
        <v>9556</v>
      </c>
    </row>
    <row r="131" spans="1:6" x14ac:dyDescent="0.25">
      <c r="A131" s="63">
        <v>65264</v>
      </c>
      <c r="B131" s="88" t="s">
        <v>187</v>
      </c>
      <c r="C131" s="64">
        <v>2654.46</v>
      </c>
      <c r="D131" s="64">
        <v>9556</v>
      </c>
      <c r="E131" s="64">
        <v>9556</v>
      </c>
      <c r="F131" s="64">
        <v>9556</v>
      </c>
    </row>
  </sheetData>
  <pageMargins left="0.7" right="0.7" top="0.75" bottom="0.75" header="0.3" footer="0.3"/>
  <pageSetup paperSize="9" scale="62" fitToHeight="0" orientation="landscape" r:id="rId1"/>
  <ignoredErrors>
    <ignoredError sqref="C116 D116:E116 J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workbookViewId="0">
      <selection sqref="A1:F3"/>
    </sheetView>
  </sheetViews>
  <sheetFormatPr defaultRowHeight="15" x14ac:dyDescent="0.25"/>
  <cols>
    <col min="1" max="1" width="20.42578125" customWidth="1"/>
    <col min="2" max="2" width="63" customWidth="1"/>
    <col min="3" max="3" width="18.140625" customWidth="1"/>
    <col min="4" max="4" width="16.85546875" customWidth="1"/>
    <col min="5" max="5" width="14.42578125" customWidth="1"/>
    <col min="6" max="6" width="13.140625" customWidth="1"/>
  </cols>
  <sheetData>
    <row r="1" spans="1:9" ht="15.75" customHeight="1" x14ac:dyDescent="0.25">
      <c r="A1" s="226" t="s">
        <v>215</v>
      </c>
      <c r="B1" s="226"/>
      <c r="C1" s="226"/>
      <c r="D1" s="226"/>
      <c r="E1" s="226"/>
      <c r="F1" s="226"/>
      <c r="G1" s="218"/>
      <c r="H1" s="218"/>
      <c r="I1" s="218"/>
    </row>
    <row r="2" spans="1:9" ht="18" x14ac:dyDescent="0.25">
      <c r="A2" s="142"/>
      <c r="B2" s="142"/>
      <c r="C2" s="142"/>
      <c r="D2" s="142"/>
      <c r="E2" s="142"/>
      <c r="F2" s="142"/>
      <c r="G2" s="142"/>
      <c r="H2" s="143"/>
      <c r="I2" s="143"/>
    </row>
    <row r="3" spans="1:9" ht="15.75" x14ac:dyDescent="0.25">
      <c r="A3" s="246" t="s">
        <v>264</v>
      </c>
      <c r="B3" s="246"/>
      <c r="C3" s="246"/>
      <c r="D3" s="246"/>
      <c r="E3" s="246"/>
      <c r="F3" s="246"/>
      <c r="G3" s="217"/>
      <c r="H3" s="217"/>
      <c r="I3" s="217"/>
    </row>
    <row r="4" spans="1:9" ht="45" x14ac:dyDescent="0.25">
      <c r="A4" s="59" t="s">
        <v>22</v>
      </c>
      <c r="B4" s="59" t="s">
        <v>23</v>
      </c>
      <c r="C4" s="72" t="s">
        <v>194</v>
      </c>
      <c r="D4" s="72" t="s">
        <v>191</v>
      </c>
      <c r="E4" s="72" t="s">
        <v>192</v>
      </c>
      <c r="F4" s="72" t="s">
        <v>193</v>
      </c>
    </row>
    <row r="5" spans="1:9" x14ac:dyDescent="0.25">
      <c r="A5" s="59"/>
      <c r="B5" s="59" t="s">
        <v>1</v>
      </c>
      <c r="C5" s="75">
        <f>C6+C22+C85+C90</f>
        <v>1858950.8499999999</v>
      </c>
      <c r="D5" s="75">
        <f t="shared" ref="D5:F5" si="0">D6+D22+D85+D90</f>
        <v>1810103</v>
      </c>
      <c r="E5" s="75">
        <f t="shared" si="0"/>
        <v>1812825</v>
      </c>
      <c r="F5" s="75">
        <f t="shared" si="0"/>
        <v>1812825</v>
      </c>
    </row>
    <row r="6" spans="1:9" x14ac:dyDescent="0.25">
      <c r="A6" s="22" t="s">
        <v>15</v>
      </c>
      <c r="B6" s="23" t="s">
        <v>14</v>
      </c>
      <c r="C6" s="24">
        <f>C7+C12+C16</f>
        <v>1480390.17</v>
      </c>
      <c r="D6" s="24">
        <f t="shared" ref="D6:F6" si="1">D7+D12+D16</f>
        <v>1496385</v>
      </c>
      <c r="E6" s="24">
        <f t="shared" si="1"/>
        <v>1496385</v>
      </c>
      <c r="F6" s="24">
        <f t="shared" si="1"/>
        <v>1496385</v>
      </c>
    </row>
    <row r="7" spans="1:9" x14ac:dyDescent="0.25">
      <c r="A7" s="76" t="s">
        <v>69</v>
      </c>
      <c r="B7" s="77" t="s">
        <v>13</v>
      </c>
      <c r="C7" s="78">
        <f>C8</f>
        <v>140553.41999999998</v>
      </c>
      <c r="D7" s="78">
        <f t="shared" ref="D7:F7" si="2">D8</f>
        <v>145864</v>
      </c>
      <c r="E7" s="78">
        <f t="shared" si="2"/>
        <v>145864</v>
      </c>
      <c r="F7" s="78">
        <f t="shared" si="2"/>
        <v>145864</v>
      </c>
    </row>
    <row r="8" spans="1:9" x14ac:dyDescent="0.25">
      <c r="A8" s="19" t="s">
        <v>9</v>
      </c>
      <c r="B8" s="20" t="s">
        <v>12</v>
      </c>
      <c r="C8" s="21">
        <f>C9</f>
        <v>140553.41999999998</v>
      </c>
      <c r="D8" s="21">
        <f t="shared" ref="D8:F8" si="3">D9</f>
        <v>145864</v>
      </c>
      <c r="E8" s="21">
        <f t="shared" si="3"/>
        <v>145864</v>
      </c>
      <c r="F8" s="21">
        <f t="shared" si="3"/>
        <v>145864</v>
      </c>
    </row>
    <row r="9" spans="1:9" x14ac:dyDescent="0.25">
      <c r="A9" s="60">
        <v>3</v>
      </c>
      <c r="B9" s="61" t="s">
        <v>10</v>
      </c>
      <c r="C9" s="62">
        <f>SUM(C10:C11)</f>
        <v>140553.41999999998</v>
      </c>
      <c r="D9" s="62">
        <f t="shared" ref="D9:F9" si="4">SUM(D10:D11)</f>
        <v>145864</v>
      </c>
      <c r="E9" s="62">
        <f t="shared" si="4"/>
        <v>145864</v>
      </c>
      <c r="F9" s="62">
        <f t="shared" si="4"/>
        <v>145864</v>
      </c>
    </row>
    <row r="10" spans="1:9" x14ac:dyDescent="0.25">
      <c r="A10" s="60">
        <v>32</v>
      </c>
      <c r="B10" s="61" t="s">
        <v>11</v>
      </c>
      <c r="C10" s="62">
        <f>'Rashodi na petu'!C7</f>
        <v>139491.63999999998</v>
      </c>
      <c r="D10" s="62">
        <f>'Rashodi na petu'!D7</f>
        <v>144802</v>
      </c>
      <c r="E10" s="62">
        <f>'Rashodi na petu'!E7</f>
        <v>144802</v>
      </c>
      <c r="F10" s="62">
        <f>'Rashodi na petu'!F7</f>
        <v>144802</v>
      </c>
    </row>
    <row r="11" spans="1:9" x14ac:dyDescent="0.25">
      <c r="A11" s="60">
        <v>34</v>
      </c>
      <c r="B11" s="61" t="s">
        <v>21</v>
      </c>
      <c r="C11" s="62">
        <f>'Rashodi na petu'!C55</f>
        <v>1061.78</v>
      </c>
      <c r="D11" s="62">
        <f>'Rashodi na petu'!D55</f>
        <v>1062</v>
      </c>
      <c r="E11" s="62">
        <f>'Rashodi na petu'!E55</f>
        <v>1062</v>
      </c>
      <c r="F11" s="62">
        <f>'Rashodi na petu'!F55</f>
        <v>1062</v>
      </c>
    </row>
    <row r="12" spans="1:9" ht="15" customHeight="1" x14ac:dyDescent="0.25">
      <c r="A12" s="76" t="s">
        <v>24</v>
      </c>
      <c r="B12" s="84" t="s">
        <v>25</v>
      </c>
      <c r="C12" s="78">
        <f>C13</f>
        <v>9290.6</v>
      </c>
      <c r="D12" s="78">
        <f t="shared" ref="D12:F14" si="5">D13</f>
        <v>0</v>
      </c>
      <c r="E12" s="78">
        <f t="shared" si="5"/>
        <v>0</v>
      </c>
      <c r="F12" s="78">
        <f t="shared" si="5"/>
        <v>0</v>
      </c>
    </row>
    <row r="13" spans="1:9" x14ac:dyDescent="0.25">
      <c r="A13" s="19" t="s">
        <v>9</v>
      </c>
      <c r="B13" s="20" t="s">
        <v>12</v>
      </c>
      <c r="C13" s="21">
        <f>C14</f>
        <v>9290.6</v>
      </c>
      <c r="D13" s="21">
        <f t="shared" si="5"/>
        <v>0</v>
      </c>
      <c r="E13" s="21">
        <f t="shared" si="5"/>
        <v>0</v>
      </c>
      <c r="F13" s="21">
        <f t="shared" si="5"/>
        <v>0</v>
      </c>
    </row>
    <row r="14" spans="1:9" x14ac:dyDescent="0.25">
      <c r="A14" s="60">
        <v>3</v>
      </c>
      <c r="B14" s="61" t="s">
        <v>10</v>
      </c>
      <c r="C14" s="62">
        <f>C15</f>
        <v>9290.6</v>
      </c>
      <c r="D14" s="62">
        <f t="shared" si="5"/>
        <v>0</v>
      </c>
      <c r="E14" s="62">
        <f t="shared" si="5"/>
        <v>0</v>
      </c>
      <c r="F14" s="62">
        <f t="shared" si="5"/>
        <v>0</v>
      </c>
    </row>
    <row r="15" spans="1:9" x14ac:dyDescent="0.25">
      <c r="A15" s="60">
        <v>32</v>
      </c>
      <c r="B15" s="61" t="s">
        <v>11</v>
      </c>
      <c r="C15" s="62">
        <f>'Rashodi na petu'!C61</f>
        <v>9290.6</v>
      </c>
      <c r="D15" s="62">
        <f>'Rashodi na petu'!D61</f>
        <v>0</v>
      </c>
      <c r="E15" s="62">
        <f>'Rashodi na petu'!E61</f>
        <v>0</v>
      </c>
      <c r="F15" s="62">
        <f>'Rashodi na petu'!F61</f>
        <v>0</v>
      </c>
    </row>
    <row r="16" spans="1:9" x14ac:dyDescent="0.25">
      <c r="A16" s="76" t="s">
        <v>70</v>
      </c>
      <c r="B16" s="85" t="s">
        <v>71</v>
      </c>
      <c r="C16" s="78">
        <f>C17</f>
        <v>1330546.1499999999</v>
      </c>
      <c r="D16" s="78">
        <f t="shared" ref="D16:F17" si="6">D17</f>
        <v>1350521</v>
      </c>
      <c r="E16" s="78">
        <f t="shared" si="6"/>
        <v>1350521</v>
      </c>
      <c r="F16" s="78">
        <f t="shared" si="6"/>
        <v>1350521</v>
      </c>
    </row>
    <row r="17" spans="1:6" x14ac:dyDescent="0.25">
      <c r="A17" s="19" t="s">
        <v>26</v>
      </c>
      <c r="B17" s="7" t="s">
        <v>72</v>
      </c>
      <c r="C17" s="21">
        <f>C18</f>
        <v>1330546.1499999999</v>
      </c>
      <c r="D17" s="21">
        <f t="shared" si="6"/>
        <v>1350521</v>
      </c>
      <c r="E17" s="21">
        <f t="shared" si="6"/>
        <v>1350521</v>
      </c>
      <c r="F17" s="21">
        <f t="shared" si="6"/>
        <v>1350521</v>
      </c>
    </row>
    <row r="18" spans="1:6" x14ac:dyDescent="0.25">
      <c r="A18" s="60">
        <v>3</v>
      </c>
      <c r="B18" s="63" t="s">
        <v>10</v>
      </c>
      <c r="C18" s="62">
        <f>SUM(C19:C21)</f>
        <v>1330546.1499999999</v>
      </c>
      <c r="D18" s="62">
        <f t="shared" ref="D18:F18" si="7">SUM(D19:D21)</f>
        <v>1350521</v>
      </c>
      <c r="E18" s="62">
        <f t="shared" si="7"/>
        <v>1350521</v>
      </c>
      <c r="F18" s="62">
        <f t="shared" si="7"/>
        <v>1350521</v>
      </c>
    </row>
    <row r="19" spans="1:6" x14ac:dyDescent="0.25">
      <c r="A19" s="60">
        <v>31</v>
      </c>
      <c r="B19" s="63" t="s">
        <v>73</v>
      </c>
      <c r="C19" s="62">
        <f>'Rashodi na petu'!C67</f>
        <v>1294047.3799999999</v>
      </c>
      <c r="D19" s="62">
        <f>'Rashodi na petu'!D67</f>
        <v>1300750</v>
      </c>
      <c r="E19" s="62">
        <f>'Rashodi na petu'!E67</f>
        <v>1300750</v>
      </c>
      <c r="F19" s="62">
        <f>'Rashodi na petu'!F67</f>
        <v>1300750</v>
      </c>
    </row>
    <row r="20" spans="1:6" x14ac:dyDescent="0.25">
      <c r="A20" s="60">
        <v>32</v>
      </c>
      <c r="B20" s="63" t="s">
        <v>11</v>
      </c>
      <c r="C20" s="62">
        <f>'Rashodi na petu'!C81</f>
        <v>36498.769999999997</v>
      </c>
      <c r="D20" s="62">
        <f>'Rashodi na petu'!D81</f>
        <v>49771</v>
      </c>
      <c r="E20" s="62">
        <f>'Rashodi na petu'!E81</f>
        <v>49771</v>
      </c>
      <c r="F20" s="62">
        <f>'Rashodi na petu'!F81</f>
        <v>49771</v>
      </c>
    </row>
    <row r="21" spans="1:6" x14ac:dyDescent="0.25">
      <c r="A21" s="60">
        <v>34</v>
      </c>
      <c r="B21" s="63" t="s">
        <v>21</v>
      </c>
      <c r="C21" s="62">
        <f>'Rashodi na petu'!C90</f>
        <v>0</v>
      </c>
      <c r="D21" s="62">
        <f>'Rashodi na petu'!D90</f>
        <v>0</v>
      </c>
      <c r="E21" s="62">
        <f>'Rashodi na petu'!E90</f>
        <v>0</v>
      </c>
      <c r="F21" s="62">
        <f>'Rashodi na petu'!F90</f>
        <v>0</v>
      </c>
    </row>
    <row r="22" spans="1:6" ht="15.75" customHeight="1" x14ac:dyDescent="0.25">
      <c r="A22" s="22" t="s">
        <v>96</v>
      </c>
      <c r="B22" s="83" t="s">
        <v>102</v>
      </c>
      <c r="C22" s="24">
        <f>C23+C44+C53+C57+C61+C70+C74+C78</f>
        <v>354537.83999999997</v>
      </c>
      <c r="D22" s="24">
        <f t="shared" ref="D22:F22" si="8">D23+D44+D53+D57+D61+D70+D74+D78</f>
        <v>276024</v>
      </c>
      <c r="E22" s="24">
        <f t="shared" si="8"/>
        <v>278746</v>
      </c>
      <c r="F22" s="24">
        <f t="shared" si="8"/>
        <v>278746</v>
      </c>
    </row>
    <row r="23" spans="1:6" x14ac:dyDescent="0.25">
      <c r="A23" s="76" t="s">
        <v>97</v>
      </c>
      <c r="B23" s="85" t="s">
        <v>101</v>
      </c>
      <c r="C23" s="78">
        <f>C24+C27+C32+C36</f>
        <v>90490.39</v>
      </c>
      <c r="D23" s="78">
        <f t="shared" ref="D23:F23" si="9">D24+D27+D32+D36</f>
        <v>17745</v>
      </c>
      <c r="E23" s="78">
        <f t="shared" si="9"/>
        <v>17745</v>
      </c>
      <c r="F23" s="78">
        <f t="shared" si="9"/>
        <v>17745</v>
      </c>
    </row>
    <row r="24" spans="1:6" x14ac:dyDescent="0.25">
      <c r="A24" s="19" t="s">
        <v>98</v>
      </c>
      <c r="B24" s="7" t="s">
        <v>100</v>
      </c>
      <c r="C24" s="21">
        <f>C25</f>
        <v>57030.99</v>
      </c>
      <c r="D24" s="21">
        <f t="shared" ref="D24:F25" si="10">D25</f>
        <v>0</v>
      </c>
      <c r="E24" s="21">
        <f t="shared" si="10"/>
        <v>0</v>
      </c>
      <c r="F24" s="21">
        <f t="shared" si="10"/>
        <v>0</v>
      </c>
    </row>
    <row r="25" spans="1:6" x14ac:dyDescent="0.25">
      <c r="A25" s="60">
        <v>3</v>
      </c>
      <c r="B25" s="63" t="s">
        <v>10</v>
      </c>
      <c r="C25" s="62">
        <f>C26</f>
        <v>57030.99</v>
      </c>
      <c r="D25" s="62">
        <f t="shared" si="10"/>
        <v>0</v>
      </c>
      <c r="E25" s="62">
        <f t="shared" si="10"/>
        <v>0</v>
      </c>
      <c r="F25" s="62">
        <f t="shared" si="10"/>
        <v>0</v>
      </c>
    </row>
    <row r="26" spans="1:6" x14ac:dyDescent="0.25">
      <c r="A26" s="60">
        <v>32</v>
      </c>
      <c r="B26" s="63" t="s">
        <v>11</v>
      </c>
      <c r="C26" s="62">
        <f>'Rashodi na petu'!C99</f>
        <v>57030.99</v>
      </c>
      <c r="D26" s="62">
        <v>0</v>
      </c>
      <c r="E26" s="62">
        <v>0</v>
      </c>
      <c r="F26" s="117">
        <v>0</v>
      </c>
    </row>
    <row r="27" spans="1:6" x14ac:dyDescent="0.25">
      <c r="A27" s="19" t="s">
        <v>99</v>
      </c>
      <c r="B27" s="7" t="s">
        <v>104</v>
      </c>
      <c r="C27" s="21">
        <f>C28+C30</f>
        <v>1061.78</v>
      </c>
      <c r="D27" s="21">
        <f t="shared" ref="D27:E27" si="11">D28+D30</f>
        <v>1062</v>
      </c>
      <c r="E27" s="21">
        <f t="shared" si="11"/>
        <v>1062</v>
      </c>
      <c r="F27" s="21">
        <f>F28+F30</f>
        <v>1062</v>
      </c>
    </row>
    <row r="28" spans="1:6" x14ac:dyDescent="0.25">
      <c r="A28" s="60">
        <v>3</v>
      </c>
      <c r="B28" s="63" t="s">
        <v>10</v>
      </c>
      <c r="C28" s="62">
        <f>C29</f>
        <v>1061.78</v>
      </c>
      <c r="D28" s="62">
        <f t="shared" ref="D28:F28" si="12">D29</f>
        <v>1062</v>
      </c>
      <c r="E28" s="62">
        <f t="shared" si="12"/>
        <v>1062</v>
      </c>
      <c r="F28" s="62">
        <f t="shared" si="12"/>
        <v>1062</v>
      </c>
    </row>
    <row r="29" spans="1:6" x14ac:dyDescent="0.25">
      <c r="A29" s="60">
        <v>32</v>
      </c>
      <c r="B29" s="63" t="s">
        <v>11</v>
      </c>
      <c r="C29" s="62">
        <f>'Rashodi na petu'!C107</f>
        <v>1061.78</v>
      </c>
      <c r="D29" s="62">
        <f>'Rashodi na petu'!D107</f>
        <v>1062</v>
      </c>
      <c r="E29" s="62">
        <f>'Rashodi na petu'!E107</f>
        <v>1062</v>
      </c>
      <c r="F29" s="62">
        <f>'Rashodi na petu'!F107</f>
        <v>1062</v>
      </c>
    </row>
    <row r="30" spans="1:6" x14ac:dyDescent="0.25">
      <c r="A30" s="60">
        <v>4</v>
      </c>
      <c r="B30" s="63" t="s">
        <v>108</v>
      </c>
      <c r="C30" s="62">
        <f>C31</f>
        <v>0</v>
      </c>
      <c r="D30" s="62">
        <f t="shared" ref="D30:F30" si="13">D31</f>
        <v>0</v>
      </c>
      <c r="E30" s="62">
        <f t="shared" si="13"/>
        <v>0</v>
      </c>
      <c r="F30" s="62">
        <f t="shared" si="13"/>
        <v>0</v>
      </c>
    </row>
    <row r="31" spans="1:6" x14ac:dyDescent="0.25">
      <c r="A31" s="60">
        <v>42</v>
      </c>
      <c r="B31" s="63" t="s">
        <v>109</v>
      </c>
      <c r="C31" s="62">
        <f>'Rashodi na petu'!C113</f>
        <v>0</v>
      </c>
      <c r="D31" s="62">
        <f>'Rashodi na petu'!D113</f>
        <v>0</v>
      </c>
      <c r="E31" s="62">
        <f>'Rashodi na petu'!E113</f>
        <v>0</v>
      </c>
      <c r="F31" s="62">
        <f>'Rashodi na petu'!F113</f>
        <v>0</v>
      </c>
    </row>
    <row r="32" spans="1:6" x14ac:dyDescent="0.25">
      <c r="A32" s="46" t="s">
        <v>103</v>
      </c>
      <c r="B32" s="7" t="s">
        <v>114</v>
      </c>
      <c r="C32" s="21">
        <f>C33</f>
        <v>15714.37</v>
      </c>
      <c r="D32" s="21">
        <f t="shared" ref="D32:F32" si="14">D33</f>
        <v>0</v>
      </c>
      <c r="E32" s="21">
        <f t="shared" si="14"/>
        <v>0</v>
      </c>
      <c r="F32" s="21">
        <f t="shared" si="14"/>
        <v>0</v>
      </c>
    </row>
    <row r="33" spans="1:6" x14ac:dyDescent="0.25">
      <c r="A33" s="60">
        <v>3</v>
      </c>
      <c r="B33" s="63" t="s">
        <v>10</v>
      </c>
      <c r="C33" s="62">
        <f>SUM(C34:C35)</f>
        <v>15714.37</v>
      </c>
      <c r="D33" s="62">
        <f t="shared" ref="D33:F33" si="15">SUM(D34:D35)</f>
        <v>0</v>
      </c>
      <c r="E33" s="62">
        <f t="shared" si="15"/>
        <v>0</v>
      </c>
      <c r="F33" s="62">
        <f t="shared" si="15"/>
        <v>0</v>
      </c>
    </row>
    <row r="34" spans="1:6" x14ac:dyDescent="0.25">
      <c r="A34" s="60">
        <v>31</v>
      </c>
      <c r="B34" s="63" t="s">
        <v>73</v>
      </c>
      <c r="C34" s="62">
        <f>'Rashodi na petu'!C119</f>
        <v>13.27</v>
      </c>
      <c r="D34" s="62">
        <f>'Rashodi na petu'!D119</f>
        <v>0</v>
      </c>
      <c r="E34" s="62">
        <f>'Rashodi na petu'!E119</f>
        <v>0</v>
      </c>
      <c r="F34" s="62">
        <f>'Rashodi na petu'!F119</f>
        <v>0</v>
      </c>
    </row>
    <row r="35" spans="1:6" x14ac:dyDescent="0.25">
      <c r="A35" s="60">
        <v>32</v>
      </c>
      <c r="B35" s="63" t="s">
        <v>11</v>
      </c>
      <c r="C35" s="62">
        <f>'Rashodi na petu'!C122</f>
        <v>15701.1</v>
      </c>
      <c r="D35" s="62">
        <f>'Rashodi na petu'!D122</f>
        <v>0</v>
      </c>
      <c r="E35" s="62">
        <f>'Rashodi na petu'!E122</f>
        <v>0</v>
      </c>
      <c r="F35" s="62">
        <f>'Rashodi na petu'!F122</f>
        <v>0</v>
      </c>
    </row>
    <row r="36" spans="1:6" x14ac:dyDescent="0.25">
      <c r="A36" s="19" t="s">
        <v>113</v>
      </c>
      <c r="B36" s="7" t="s">
        <v>118</v>
      </c>
      <c r="C36" s="21">
        <f>C37+C42</f>
        <v>16683.25</v>
      </c>
      <c r="D36" s="21">
        <f t="shared" ref="D36:F36" si="16">D37+D42</f>
        <v>16683</v>
      </c>
      <c r="E36" s="21">
        <f t="shared" si="16"/>
        <v>16683</v>
      </c>
      <c r="F36" s="21">
        <f t="shared" si="16"/>
        <v>16683</v>
      </c>
    </row>
    <row r="37" spans="1:6" x14ac:dyDescent="0.25">
      <c r="A37" s="60">
        <v>3</v>
      </c>
      <c r="B37" s="63" t="s">
        <v>10</v>
      </c>
      <c r="C37" s="62">
        <f>SUM(C38:C41)</f>
        <v>16683.25</v>
      </c>
      <c r="D37" s="62">
        <f t="shared" ref="D37:F37" si="17">SUM(D38:D41)</f>
        <v>16683</v>
      </c>
      <c r="E37" s="62">
        <f t="shared" si="17"/>
        <v>16683</v>
      </c>
      <c r="F37" s="62">
        <f t="shared" si="17"/>
        <v>16683</v>
      </c>
    </row>
    <row r="38" spans="1:6" x14ac:dyDescent="0.25">
      <c r="A38" s="60">
        <v>31</v>
      </c>
      <c r="B38" s="63" t="s">
        <v>73</v>
      </c>
      <c r="C38" s="62">
        <f>'Rashodi na petu'!C137</f>
        <v>0</v>
      </c>
      <c r="D38" s="62">
        <f>'Rashodi na petu'!D137</f>
        <v>0</v>
      </c>
      <c r="E38" s="62">
        <f>'Rashodi na petu'!E137</f>
        <v>0</v>
      </c>
      <c r="F38" s="62">
        <f>'Rashodi na petu'!F137</f>
        <v>0</v>
      </c>
    </row>
    <row r="39" spans="1:6" x14ac:dyDescent="0.25">
      <c r="A39" s="60">
        <v>32</v>
      </c>
      <c r="B39" s="63" t="s">
        <v>11</v>
      </c>
      <c r="C39" s="62">
        <f>'Rashodi na petu'!C142</f>
        <v>16683.25</v>
      </c>
      <c r="D39" s="62">
        <f>'Rashodi na petu'!D142</f>
        <v>16683</v>
      </c>
      <c r="E39" s="62">
        <f>'Rashodi na petu'!E142</f>
        <v>16683</v>
      </c>
      <c r="F39" s="62">
        <f>'Rashodi na petu'!F142</f>
        <v>16683</v>
      </c>
    </row>
    <row r="40" spans="1:6" x14ac:dyDescent="0.25">
      <c r="A40" s="60">
        <v>34</v>
      </c>
      <c r="B40" s="63" t="s">
        <v>21</v>
      </c>
      <c r="C40" s="62">
        <f>'Rashodi na petu'!C168</f>
        <v>0</v>
      </c>
      <c r="D40" s="62">
        <f>'Rashodi na petu'!D168</f>
        <v>0</v>
      </c>
      <c r="E40" s="62">
        <f>'Rashodi na petu'!E168</f>
        <v>0</v>
      </c>
      <c r="F40" s="62">
        <f>'Rashodi na petu'!F168</f>
        <v>0</v>
      </c>
    </row>
    <row r="41" spans="1:6" x14ac:dyDescent="0.25">
      <c r="A41" s="60">
        <v>37</v>
      </c>
      <c r="B41" s="63" t="s">
        <v>133</v>
      </c>
      <c r="C41" s="62">
        <f>'Rashodi na petu'!C173</f>
        <v>0</v>
      </c>
      <c r="D41" s="62">
        <f>'Rashodi na petu'!D173</f>
        <v>0</v>
      </c>
      <c r="E41" s="62">
        <f>'Rashodi na petu'!E173</f>
        <v>0</v>
      </c>
      <c r="F41" s="62">
        <f>'Rashodi na petu'!F173</f>
        <v>0</v>
      </c>
    </row>
    <row r="42" spans="1:6" x14ac:dyDescent="0.25">
      <c r="A42" s="60">
        <v>4</v>
      </c>
      <c r="B42" s="63" t="s">
        <v>108</v>
      </c>
      <c r="C42" s="62">
        <f>C43</f>
        <v>0</v>
      </c>
      <c r="D42" s="62">
        <f t="shared" ref="D42:F42" si="18">D43</f>
        <v>0</v>
      </c>
      <c r="E42" s="62">
        <f t="shared" si="18"/>
        <v>0</v>
      </c>
      <c r="F42" s="62">
        <f t="shared" si="18"/>
        <v>0</v>
      </c>
    </row>
    <row r="43" spans="1:6" x14ac:dyDescent="0.25">
      <c r="A43" s="60">
        <v>42</v>
      </c>
      <c r="B43" s="63" t="s">
        <v>109</v>
      </c>
      <c r="C43" s="62">
        <f>'Rashodi na petu'!C179</f>
        <v>0</v>
      </c>
      <c r="D43" s="62">
        <f>'Rashodi na petu'!D179</f>
        <v>0</v>
      </c>
      <c r="E43" s="62">
        <f>'Rashodi na petu'!E179</f>
        <v>0</v>
      </c>
      <c r="F43" s="62">
        <f>'Rashodi na petu'!F179</f>
        <v>0</v>
      </c>
    </row>
    <row r="44" spans="1:6" x14ac:dyDescent="0.25">
      <c r="A44" s="76" t="s">
        <v>119</v>
      </c>
      <c r="B44" s="85" t="s">
        <v>139</v>
      </c>
      <c r="C44" s="78">
        <f>C45+C50</f>
        <v>117481.62999999998</v>
      </c>
      <c r="D44" s="78">
        <f t="shared" ref="D44:F44" si="19">D45+D50</f>
        <v>103922</v>
      </c>
      <c r="E44" s="78">
        <f t="shared" si="19"/>
        <v>103922</v>
      </c>
      <c r="F44" s="78">
        <f t="shared" si="19"/>
        <v>103922</v>
      </c>
    </row>
    <row r="45" spans="1:6" x14ac:dyDescent="0.25">
      <c r="A45" s="79" t="s">
        <v>98</v>
      </c>
      <c r="B45" s="80" t="s">
        <v>100</v>
      </c>
      <c r="C45" s="81">
        <f>C46</f>
        <v>93091.779999999984</v>
      </c>
      <c r="D45" s="81">
        <f t="shared" ref="D45:F45" si="20">D46</f>
        <v>79634</v>
      </c>
      <c r="E45" s="81">
        <f t="shared" si="20"/>
        <v>79634</v>
      </c>
      <c r="F45" s="81">
        <f t="shared" si="20"/>
        <v>79634</v>
      </c>
    </row>
    <row r="46" spans="1:6" x14ac:dyDescent="0.25">
      <c r="A46" s="60">
        <v>3</v>
      </c>
      <c r="B46" s="63" t="s">
        <v>10</v>
      </c>
      <c r="C46" s="62">
        <f>SUM(C47:C49)</f>
        <v>93091.779999999984</v>
      </c>
      <c r="D46" s="62">
        <f t="shared" ref="D46:F46" si="21">SUM(D47:D49)</f>
        <v>79634</v>
      </c>
      <c r="E46" s="62">
        <f t="shared" si="21"/>
        <v>79634</v>
      </c>
      <c r="F46" s="62">
        <f t="shared" si="21"/>
        <v>79634</v>
      </c>
    </row>
    <row r="47" spans="1:6" x14ac:dyDescent="0.25">
      <c r="A47" s="60">
        <v>31</v>
      </c>
      <c r="B47" s="63" t="s">
        <v>73</v>
      </c>
      <c r="C47" s="62">
        <f>'Rashodi na petu'!C187</f>
        <v>91897.26999999999</v>
      </c>
      <c r="D47" s="62">
        <f>'Rashodi na petu'!D187</f>
        <v>78970</v>
      </c>
      <c r="E47" s="62">
        <f>'Rashodi na petu'!E187</f>
        <v>78970</v>
      </c>
      <c r="F47" s="62">
        <f>'Rashodi na petu'!F187</f>
        <v>78970</v>
      </c>
    </row>
    <row r="48" spans="1:6" x14ac:dyDescent="0.25">
      <c r="A48" s="60">
        <v>32</v>
      </c>
      <c r="B48" s="63" t="s">
        <v>11</v>
      </c>
      <c r="C48" s="62">
        <f>'Rashodi na petu'!C201</f>
        <v>1194.51</v>
      </c>
      <c r="D48" s="62">
        <f>'Rashodi na petu'!D201</f>
        <v>664</v>
      </c>
      <c r="E48" s="62">
        <f>'Rashodi na petu'!E201</f>
        <v>664</v>
      </c>
      <c r="F48" s="62">
        <f>'Rashodi na petu'!F201</f>
        <v>664</v>
      </c>
    </row>
    <row r="49" spans="1:6" x14ac:dyDescent="0.25">
      <c r="A49" s="60">
        <v>34</v>
      </c>
      <c r="B49" s="63" t="s">
        <v>21</v>
      </c>
      <c r="C49" s="62">
        <f>'Rashodi na petu'!C206</f>
        <v>0</v>
      </c>
      <c r="D49" s="62">
        <f>'Rashodi na petu'!D206</f>
        <v>0</v>
      </c>
      <c r="E49" s="62">
        <f>'Rashodi na petu'!E206</f>
        <v>0</v>
      </c>
      <c r="F49" s="62">
        <f>'Rashodi na petu'!F206</f>
        <v>0</v>
      </c>
    </row>
    <row r="50" spans="1:6" x14ac:dyDescent="0.25">
      <c r="A50" s="79" t="s">
        <v>113</v>
      </c>
      <c r="B50" s="80" t="s">
        <v>118</v>
      </c>
      <c r="C50" s="81">
        <f>C51</f>
        <v>24389.85</v>
      </c>
      <c r="D50" s="81">
        <f t="shared" ref="D50:F51" si="22">D51</f>
        <v>24288</v>
      </c>
      <c r="E50" s="81">
        <f t="shared" si="22"/>
        <v>24288</v>
      </c>
      <c r="F50" s="81">
        <f t="shared" si="22"/>
        <v>24288</v>
      </c>
    </row>
    <row r="51" spans="1:6" x14ac:dyDescent="0.25">
      <c r="A51" s="60">
        <v>3</v>
      </c>
      <c r="B51" s="63" t="s">
        <v>10</v>
      </c>
      <c r="C51" s="62">
        <f>C52</f>
        <v>24389.85</v>
      </c>
      <c r="D51" s="62">
        <f t="shared" si="22"/>
        <v>24288</v>
      </c>
      <c r="E51" s="62">
        <f t="shared" si="22"/>
        <v>24288</v>
      </c>
      <c r="F51" s="62">
        <f t="shared" si="22"/>
        <v>24288</v>
      </c>
    </row>
    <row r="52" spans="1:6" x14ac:dyDescent="0.25">
      <c r="A52" s="60">
        <v>32</v>
      </c>
      <c r="B52" s="63" t="s">
        <v>11</v>
      </c>
      <c r="C52" s="62">
        <f>'Rashodi na petu'!C213</f>
        <v>24389.85</v>
      </c>
      <c r="D52" s="62">
        <f>'Rashodi na petu'!D213</f>
        <v>24288</v>
      </c>
      <c r="E52" s="62">
        <f>'Rashodi na petu'!E213</f>
        <v>24288</v>
      </c>
      <c r="F52" s="62">
        <f>'Rashodi na petu'!F213</f>
        <v>24288</v>
      </c>
    </row>
    <row r="53" spans="1:6" x14ac:dyDescent="0.25">
      <c r="A53" s="76" t="s">
        <v>120</v>
      </c>
      <c r="B53" s="85" t="s">
        <v>121</v>
      </c>
      <c r="C53" s="78">
        <f>C54</f>
        <v>22562.880000000001</v>
      </c>
      <c r="D53" s="78">
        <f t="shared" ref="D53:F55" si="23">D54</f>
        <v>0</v>
      </c>
      <c r="E53" s="78">
        <f t="shared" si="23"/>
        <v>0</v>
      </c>
      <c r="F53" s="78">
        <f t="shared" si="23"/>
        <v>0</v>
      </c>
    </row>
    <row r="54" spans="1:6" x14ac:dyDescent="0.25">
      <c r="A54" s="19" t="s">
        <v>98</v>
      </c>
      <c r="B54" s="7" t="s">
        <v>100</v>
      </c>
      <c r="C54" s="21">
        <f>C55</f>
        <v>22562.880000000001</v>
      </c>
      <c r="D54" s="21">
        <f t="shared" si="23"/>
        <v>0</v>
      </c>
      <c r="E54" s="21">
        <f t="shared" si="23"/>
        <v>0</v>
      </c>
      <c r="F54" s="21">
        <f t="shared" si="23"/>
        <v>0</v>
      </c>
    </row>
    <row r="55" spans="1:6" x14ac:dyDescent="0.25">
      <c r="A55" s="60">
        <v>3</v>
      </c>
      <c r="B55" s="63" t="s">
        <v>10</v>
      </c>
      <c r="C55" s="62">
        <f>C56</f>
        <v>22562.880000000001</v>
      </c>
      <c r="D55" s="62">
        <f t="shared" si="23"/>
        <v>0</v>
      </c>
      <c r="E55" s="62">
        <f t="shared" si="23"/>
        <v>0</v>
      </c>
      <c r="F55" s="62">
        <f t="shared" si="23"/>
        <v>0</v>
      </c>
    </row>
    <row r="56" spans="1:6" x14ac:dyDescent="0.25">
      <c r="A56" s="60">
        <v>32</v>
      </c>
      <c r="B56" s="63" t="s">
        <v>11</v>
      </c>
      <c r="C56" s="62">
        <f>'Rashodi na petu'!C228</f>
        <v>22562.880000000001</v>
      </c>
      <c r="D56" s="62">
        <f>'Rashodi na petu'!D228</f>
        <v>0</v>
      </c>
      <c r="E56" s="62">
        <f>'Rashodi na petu'!E228</f>
        <v>0</v>
      </c>
      <c r="F56" s="62">
        <f>'Rashodi na petu'!F228</f>
        <v>0</v>
      </c>
    </row>
    <row r="57" spans="1:6" x14ac:dyDescent="0.25">
      <c r="A57" s="76" t="s">
        <v>122</v>
      </c>
      <c r="B57" s="85" t="s">
        <v>140</v>
      </c>
      <c r="C57" s="78">
        <f>C58</f>
        <v>16192.18</v>
      </c>
      <c r="D57" s="78">
        <f t="shared" ref="D57:F59" si="24">D58</f>
        <v>16192</v>
      </c>
      <c r="E57" s="78">
        <f t="shared" si="24"/>
        <v>16192</v>
      </c>
      <c r="F57" s="78">
        <f t="shared" si="24"/>
        <v>16192</v>
      </c>
    </row>
    <row r="58" spans="1:6" x14ac:dyDescent="0.25">
      <c r="A58" s="19" t="s">
        <v>98</v>
      </c>
      <c r="B58" s="7" t="s">
        <v>100</v>
      </c>
      <c r="C58" s="49">
        <f>C59</f>
        <v>16192.18</v>
      </c>
      <c r="D58" s="49">
        <f t="shared" si="24"/>
        <v>16192</v>
      </c>
      <c r="E58" s="49">
        <f t="shared" si="24"/>
        <v>16192</v>
      </c>
      <c r="F58" s="49">
        <f t="shared" si="24"/>
        <v>16192</v>
      </c>
    </row>
    <row r="59" spans="1:6" x14ac:dyDescent="0.25">
      <c r="A59" s="60">
        <v>3</v>
      </c>
      <c r="B59" s="63" t="s">
        <v>10</v>
      </c>
      <c r="C59" s="62">
        <f>C60</f>
        <v>16192.18</v>
      </c>
      <c r="D59" s="62">
        <f t="shared" si="24"/>
        <v>16192</v>
      </c>
      <c r="E59" s="62">
        <f t="shared" si="24"/>
        <v>16192</v>
      </c>
      <c r="F59" s="62">
        <f t="shared" si="24"/>
        <v>16192</v>
      </c>
    </row>
    <row r="60" spans="1:6" x14ac:dyDescent="0.25">
      <c r="A60" s="60">
        <v>31</v>
      </c>
      <c r="B60" s="63" t="s">
        <v>73</v>
      </c>
      <c r="C60" s="62">
        <f>'Rashodi na petu'!C234</f>
        <v>16192.18</v>
      </c>
      <c r="D60" s="62">
        <f>'Rashodi na petu'!D234</f>
        <v>16192</v>
      </c>
      <c r="E60" s="62">
        <f>'Rashodi na petu'!E234</f>
        <v>16192</v>
      </c>
      <c r="F60" s="62">
        <f>'Rashodi na petu'!F234</f>
        <v>16192</v>
      </c>
    </row>
    <row r="61" spans="1:6" x14ac:dyDescent="0.25">
      <c r="A61" s="76" t="s">
        <v>123</v>
      </c>
      <c r="B61" s="85" t="s">
        <v>142</v>
      </c>
      <c r="C61" s="78">
        <f>C62+C66</f>
        <v>58889.130000000005</v>
      </c>
      <c r="D61" s="78">
        <f t="shared" ref="D61:F61" si="25">D62+D66</f>
        <v>91977</v>
      </c>
      <c r="E61" s="78">
        <f t="shared" si="25"/>
        <v>94699</v>
      </c>
      <c r="F61" s="78">
        <f t="shared" si="25"/>
        <v>94699</v>
      </c>
    </row>
    <row r="62" spans="1:6" x14ac:dyDescent="0.25">
      <c r="A62" s="19" t="s">
        <v>98</v>
      </c>
      <c r="B62" s="7" t="s">
        <v>3</v>
      </c>
      <c r="C62" s="21">
        <f>C63</f>
        <v>36830.58</v>
      </c>
      <c r="D62" s="21">
        <f t="shared" ref="D62:F62" si="26">D63</f>
        <v>48179</v>
      </c>
      <c r="E62" s="21">
        <f t="shared" si="26"/>
        <v>50901</v>
      </c>
      <c r="F62" s="21">
        <f t="shared" si="26"/>
        <v>50901</v>
      </c>
    </row>
    <row r="63" spans="1:6" x14ac:dyDescent="0.25">
      <c r="A63" s="60">
        <v>3</v>
      </c>
      <c r="B63" s="63" t="s">
        <v>10</v>
      </c>
      <c r="C63" s="62">
        <f>SUM(C64:C65)</f>
        <v>36830.58</v>
      </c>
      <c r="D63" s="62">
        <f t="shared" ref="D63:F63" si="27">SUM(D64:D65)</f>
        <v>48179</v>
      </c>
      <c r="E63" s="62">
        <f t="shared" si="27"/>
        <v>50901</v>
      </c>
      <c r="F63" s="62">
        <f t="shared" si="27"/>
        <v>50901</v>
      </c>
    </row>
    <row r="64" spans="1:6" x14ac:dyDescent="0.25">
      <c r="A64" s="60">
        <v>31</v>
      </c>
      <c r="B64" s="63" t="s">
        <v>73</v>
      </c>
      <c r="C64" s="62">
        <f>'Rashodi na petu'!C245</f>
        <v>35503.35</v>
      </c>
      <c r="D64" s="62">
        <f>'Rashodi na petu'!D245</f>
        <v>46984</v>
      </c>
      <c r="E64" s="62">
        <f>'Rashodi na petu'!E245</f>
        <v>49706</v>
      </c>
      <c r="F64" s="62">
        <f>'Rashodi na petu'!F245</f>
        <v>49706</v>
      </c>
    </row>
    <row r="65" spans="1:6" x14ac:dyDescent="0.25">
      <c r="A65" s="58">
        <v>32</v>
      </c>
      <c r="B65" s="47" t="s">
        <v>11</v>
      </c>
      <c r="C65" s="44">
        <f>'Rashodi na petu'!C255</f>
        <v>1327.23</v>
      </c>
      <c r="D65" s="44">
        <f>'Rashodi na petu'!D255</f>
        <v>1195</v>
      </c>
      <c r="E65" s="44">
        <f>'Rashodi na petu'!E255</f>
        <v>1195</v>
      </c>
      <c r="F65" s="44">
        <f>'Rashodi na petu'!F255</f>
        <v>1195</v>
      </c>
    </row>
    <row r="66" spans="1:6" x14ac:dyDescent="0.25">
      <c r="A66" s="19" t="s">
        <v>124</v>
      </c>
      <c r="B66" s="7" t="s">
        <v>143</v>
      </c>
      <c r="C66" s="21">
        <f>C67</f>
        <v>22058.55</v>
      </c>
      <c r="D66" s="21">
        <f t="shared" ref="D66:F66" si="28">D67</f>
        <v>43798</v>
      </c>
      <c r="E66" s="21">
        <f t="shared" si="28"/>
        <v>43798</v>
      </c>
      <c r="F66" s="21">
        <f t="shared" si="28"/>
        <v>43798</v>
      </c>
    </row>
    <row r="67" spans="1:6" x14ac:dyDescent="0.25">
      <c r="A67" s="60">
        <v>3</v>
      </c>
      <c r="B67" s="63" t="s">
        <v>10</v>
      </c>
      <c r="C67" s="62">
        <f>SUM(C68:C69)</f>
        <v>22058.55</v>
      </c>
      <c r="D67" s="62">
        <f t="shared" ref="D67:F67" si="29">SUM(D68:D69)</f>
        <v>43798</v>
      </c>
      <c r="E67" s="62">
        <f t="shared" si="29"/>
        <v>43798</v>
      </c>
      <c r="F67" s="62">
        <f t="shared" si="29"/>
        <v>43798</v>
      </c>
    </row>
    <row r="68" spans="1:6" x14ac:dyDescent="0.25">
      <c r="A68" s="60">
        <v>31</v>
      </c>
      <c r="B68" s="63" t="s">
        <v>73</v>
      </c>
      <c r="C68" s="62">
        <f>'Rashodi na petu'!C260</f>
        <v>20731.32</v>
      </c>
      <c r="D68" s="62">
        <f>'Rashodi na petu'!D260</f>
        <v>42033</v>
      </c>
      <c r="E68" s="62">
        <f>'Rashodi na petu'!E260</f>
        <v>42033</v>
      </c>
      <c r="F68" s="62">
        <f>'Rashodi na petu'!F260</f>
        <v>42033</v>
      </c>
    </row>
    <row r="69" spans="1:6" x14ac:dyDescent="0.25">
      <c r="A69" s="60">
        <v>32</v>
      </c>
      <c r="B69" s="63" t="s">
        <v>11</v>
      </c>
      <c r="C69" s="62">
        <f>'Rashodi na petu'!C270</f>
        <v>1327.23</v>
      </c>
      <c r="D69" s="62">
        <f>'Rashodi na petu'!D270</f>
        <v>1765</v>
      </c>
      <c r="E69" s="62">
        <f>'Rashodi na petu'!E270</f>
        <v>1765</v>
      </c>
      <c r="F69" s="62">
        <f>'Rashodi na petu'!F270</f>
        <v>1765</v>
      </c>
    </row>
    <row r="70" spans="1:6" x14ac:dyDescent="0.25">
      <c r="A70" s="76" t="s">
        <v>125</v>
      </c>
      <c r="B70" s="85" t="s">
        <v>144</v>
      </c>
      <c r="C70" s="86">
        <f>C71</f>
        <v>0</v>
      </c>
      <c r="D70" s="86">
        <f t="shared" ref="D70:F72" si="30">D71</f>
        <v>0</v>
      </c>
      <c r="E70" s="86">
        <f t="shared" si="30"/>
        <v>0</v>
      </c>
      <c r="F70" s="86">
        <f t="shared" si="30"/>
        <v>0</v>
      </c>
    </row>
    <row r="71" spans="1:6" x14ac:dyDescent="0.25">
      <c r="A71" s="19" t="s">
        <v>98</v>
      </c>
      <c r="B71" s="7" t="s">
        <v>100</v>
      </c>
      <c r="C71" s="51">
        <f>C72</f>
        <v>0</v>
      </c>
      <c r="D71" s="51">
        <f t="shared" si="30"/>
        <v>0</v>
      </c>
      <c r="E71" s="51">
        <f t="shared" si="30"/>
        <v>0</v>
      </c>
      <c r="F71" s="51">
        <f t="shared" si="30"/>
        <v>0</v>
      </c>
    </row>
    <row r="72" spans="1:6" x14ac:dyDescent="0.25">
      <c r="A72" s="60">
        <v>3</v>
      </c>
      <c r="B72" s="63" t="s">
        <v>10</v>
      </c>
      <c r="C72" s="64">
        <f>C73</f>
        <v>0</v>
      </c>
      <c r="D72" s="64">
        <f t="shared" si="30"/>
        <v>0</v>
      </c>
      <c r="E72" s="64">
        <f t="shared" si="30"/>
        <v>0</v>
      </c>
      <c r="F72" s="64">
        <f t="shared" si="30"/>
        <v>0</v>
      </c>
    </row>
    <row r="73" spans="1:6" x14ac:dyDescent="0.25">
      <c r="A73" s="60">
        <v>32</v>
      </c>
      <c r="B73" s="63" t="s">
        <v>11</v>
      </c>
      <c r="C73" s="64">
        <f>'Rashodi na petu'!C276</f>
        <v>0</v>
      </c>
      <c r="D73" s="64">
        <f>'Rashodi na petu'!D276</f>
        <v>0</v>
      </c>
      <c r="E73" s="64">
        <f>'Rashodi na petu'!E276</f>
        <v>0</v>
      </c>
      <c r="F73" s="64">
        <f>'Rashodi na petu'!F276</f>
        <v>0</v>
      </c>
    </row>
    <row r="74" spans="1:6" x14ac:dyDescent="0.25">
      <c r="A74" s="76" t="s">
        <v>126</v>
      </c>
      <c r="B74" s="85" t="s">
        <v>127</v>
      </c>
      <c r="C74" s="78">
        <f>C75</f>
        <v>44462.14</v>
      </c>
      <c r="D74" s="78">
        <f t="shared" ref="D74:F76" si="31">D75</f>
        <v>41808</v>
      </c>
      <c r="E74" s="78">
        <f t="shared" si="31"/>
        <v>41808</v>
      </c>
      <c r="F74" s="78">
        <f t="shared" si="31"/>
        <v>41808</v>
      </c>
    </row>
    <row r="75" spans="1:6" x14ac:dyDescent="0.25">
      <c r="A75" s="19" t="s">
        <v>113</v>
      </c>
      <c r="B75" s="7" t="s">
        <v>118</v>
      </c>
      <c r="C75" s="21">
        <f>C76</f>
        <v>44462.14</v>
      </c>
      <c r="D75" s="21">
        <f t="shared" si="31"/>
        <v>41808</v>
      </c>
      <c r="E75" s="21">
        <f t="shared" si="31"/>
        <v>41808</v>
      </c>
      <c r="F75" s="21">
        <f t="shared" si="31"/>
        <v>41808</v>
      </c>
    </row>
    <row r="76" spans="1:6" x14ac:dyDescent="0.25">
      <c r="A76" s="60">
        <v>4</v>
      </c>
      <c r="B76" s="63" t="s">
        <v>108</v>
      </c>
      <c r="C76" s="62">
        <f>C77</f>
        <v>44462.14</v>
      </c>
      <c r="D76" s="62">
        <f t="shared" si="31"/>
        <v>41808</v>
      </c>
      <c r="E76" s="62">
        <f t="shared" si="31"/>
        <v>41808</v>
      </c>
      <c r="F76" s="62">
        <f t="shared" si="31"/>
        <v>41808</v>
      </c>
    </row>
    <row r="77" spans="1:6" x14ac:dyDescent="0.25">
      <c r="A77" s="60">
        <v>42</v>
      </c>
      <c r="B77" s="63" t="s">
        <v>109</v>
      </c>
      <c r="C77" s="62">
        <f>'Rashodi na petu'!C282</f>
        <v>44462.14</v>
      </c>
      <c r="D77" s="62">
        <f>'Rashodi na petu'!D282</f>
        <v>41808</v>
      </c>
      <c r="E77" s="62">
        <f>'Rashodi na petu'!E282</f>
        <v>41808</v>
      </c>
      <c r="F77" s="62">
        <f>'Rashodi na petu'!F282</f>
        <v>41808</v>
      </c>
    </row>
    <row r="78" spans="1:6" x14ac:dyDescent="0.25">
      <c r="A78" s="76" t="s">
        <v>129</v>
      </c>
      <c r="B78" s="85" t="s">
        <v>147</v>
      </c>
      <c r="C78" s="78">
        <f>C79+C82</f>
        <v>4459.49</v>
      </c>
      <c r="D78" s="78">
        <f t="shared" ref="D78:F78" si="32">D79+D82</f>
        <v>4380</v>
      </c>
      <c r="E78" s="78">
        <f t="shared" si="32"/>
        <v>4380</v>
      </c>
      <c r="F78" s="78">
        <f t="shared" si="32"/>
        <v>4380</v>
      </c>
    </row>
    <row r="79" spans="1:6" x14ac:dyDescent="0.25">
      <c r="A79" s="19" t="s">
        <v>128</v>
      </c>
      <c r="B79" s="7" t="s">
        <v>148</v>
      </c>
      <c r="C79" s="21">
        <f>C80</f>
        <v>0</v>
      </c>
      <c r="D79" s="21">
        <f t="shared" ref="D79:F80" si="33">D80</f>
        <v>0</v>
      </c>
      <c r="E79" s="21">
        <f t="shared" si="33"/>
        <v>0</v>
      </c>
      <c r="F79" s="21">
        <f t="shared" si="33"/>
        <v>0</v>
      </c>
    </row>
    <row r="80" spans="1:6" x14ac:dyDescent="0.25">
      <c r="A80" s="60">
        <v>3</v>
      </c>
      <c r="B80" s="63" t="s">
        <v>10</v>
      </c>
      <c r="C80" s="62">
        <f>C81</f>
        <v>0</v>
      </c>
      <c r="D80" s="62">
        <f t="shared" si="33"/>
        <v>0</v>
      </c>
      <c r="E80" s="62">
        <f t="shared" si="33"/>
        <v>0</v>
      </c>
      <c r="F80" s="62">
        <f t="shared" si="33"/>
        <v>0</v>
      </c>
    </row>
    <row r="81" spans="1:6" x14ac:dyDescent="0.25">
      <c r="A81" s="60">
        <v>32</v>
      </c>
      <c r="B81" s="63" t="s">
        <v>11</v>
      </c>
      <c r="C81" s="62">
        <f>'Rashodi na petu'!C288</f>
        <v>0</v>
      </c>
      <c r="D81" s="62">
        <f>'Rashodi na petu'!D288</f>
        <v>0</v>
      </c>
      <c r="E81" s="62">
        <f>'Rashodi na petu'!E288</f>
        <v>0</v>
      </c>
      <c r="F81" s="62">
        <f>'Rashodi na petu'!F288</f>
        <v>0</v>
      </c>
    </row>
    <row r="82" spans="1:6" x14ac:dyDescent="0.25">
      <c r="A82" s="19" t="s">
        <v>124</v>
      </c>
      <c r="B82" s="7" t="s">
        <v>143</v>
      </c>
      <c r="C82" s="21">
        <f>C83</f>
        <v>4459.49</v>
      </c>
      <c r="D82" s="21">
        <f t="shared" ref="D82:F83" si="34">D83</f>
        <v>4380</v>
      </c>
      <c r="E82" s="21">
        <f t="shared" si="34"/>
        <v>4380</v>
      </c>
      <c r="F82" s="21">
        <f t="shared" si="34"/>
        <v>4380</v>
      </c>
    </row>
    <row r="83" spans="1:6" x14ac:dyDescent="0.25">
      <c r="A83" s="60">
        <v>3</v>
      </c>
      <c r="B83" s="63" t="s">
        <v>10</v>
      </c>
      <c r="C83" s="62">
        <f>C84</f>
        <v>4459.49</v>
      </c>
      <c r="D83" s="62">
        <f t="shared" si="34"/>
        <v>4380</v>
      </c>
      <c r="E83" s="62">
        <f t="shared" si="34"/>
        <v>4380</v>
      </c>
      <c r="F83" s="62">
        <f t="shared" si="34"/>
        <v>4380</v>
      </c>
    </row>
    <row r="84" spans="1:6" x14ac:dyDescent="0.25">
      <c r="A84" s="60">
        <v>37</v>
      </c>
      <c r="B84" s="63" t="s">
        <v>133</v>
      </c>
      <c r="C84" s="62">
        <f>'Rashodi na petu'!C293</f>
        <v>4459.49</v>
      </c>
      <c r="D84" s="62">
        <f>'Rashodi na petu'!D293</f>
        <v>4380</v>
      </c>
      <c r="E84" s="62">
        <f>'Rashodi na petu'!E293</f>
        <v>4380</v>
      </c>
      <c r="F84" s="62">
        <f>'Rashodi na petu'!F293</f>
        <v>4380</v>
      </c>
    </row>
    <row r="85" spans="1:6" ht="27" customHeight="1" x14ac:dyDescent="0.25">
      <c r="A85" s="22" t="s">
        <v>130</v>
      </c>
      <c r="B85" s="82" t="s">
        <v>149</v>
      </c>
      <c r="C85" s="24">
        <f>C86</f>
        <v>20837.489999999998</v>
      </c>
      <c r="D85" s="24">
        <f t="shared" ref="D85:F88" si="35">D86</f>
        <v>26545</v>
      </c>
      <c r="E85" s="24">
        <f t="shared" si="35"/>
        <v>26545</v>
      </c>
      <c r="F85" s="24">
        <f t="shared" si="35"/>
        <v>26545</v>
      </c>
    </row>
    <row r="86" spans="1:6" x14ac:dyDescent="0.25">
      <c r="A86" s="87" t="s">
        <v>152</v>
      </c>
      <c r="B86" s="85" t="s">
        <v>131</v>
      </c>
      <c r="C86" s="78">
        <f>C87</f>
        <v>20837.489999999998</v>
      </c>
      <c r="D86" s="78">
        <f t="shared" si="35"/>
        <v>26545</v>
      </c>
      <c r="E86" s="78">
        <f t="shared" si="35"/>
        <v>26545</v>
      </c>
      <c r="F86" s="78">
        <f t="shared" si="35"/>
        <v>26545</v>
      </c>
    </row>
    <row r="87" spans="1:6" x14ac:dyDescent="0.25">
      <c r="A87" s="19" t="s">
        <v>9</v>
      </c>
      <c r="B87" s="7" t="s">
        <v>150</v>
      </c>
      <c r="C87" s="21">
        <f>C88</f>
        <v>20837.489999999998</v>
      </c>
      <c r="D87" s="21">
        <f t="shared" si="35"/>
        <v>26545</v>
      </c>
      <c r="E87" s="21">
        <f t="shared" si="35"/>
        <v>26545</v>
      </c>
      <c r="F87" s="21">
        <f t="shared" si="35"/>
        <v>26545</v>
      </c>
    </row>
    <row r="88" spans="1:6" x14ac:dyDescent="0.25">
      <c r="A88" s="60">
        <v>4</v>
      </c>
      <c r="B88" s="63" t="s">
        <v>108</v>
      </c>
      <c r="C88" s="65">
        <f>C89</f>
        <v>20837.489999999998</v>
      </c>
      <c r="D88" s="65">
        <f t="shared" si="35"/>
        <v>26545</v>
      </c>
      <c r="E88" s="65">
        <f t="shared" si="35"/>
        <v>26545</v>
      </c>
      <c r="F88" s="65">
        <f t="shared" si="35"/>
        <v>26545</v>
      </c>
    </row>
    <row r="89" spans="1:6" x14ac:dyDescent="0.25">
      <c r="A89" s="60">
        <v>42</v>
      </c>
      <c r="B89" s="63" t="s">
        <v>109</v>
      </c>
      <c r="C89" s="62">
        <f>'Rashodi na petu'!C300</f>
        <v>20837.489999999998</v>
      </c>
      <c r="D89" s="62">
        <f>'Rashodi na petu'!D300</f>
        <v>26545</v>
      </c>
      <c r="E89" s="62">
        <f>'Rashodi na petu'!E300</f>
        <v>26545</v>
      </c>
      <c r="F89" s="62">
        <f>'Rashodi na petu'!F300</f>
        <v>26545</v>
      </c>
    </row>
    <row r="90" spans="1:6" ht="25.5" customHeight="1" x14ac:dyDescent="0.25">
      <c r="A90" s="22" t="s">
        <v>132</v>
      </c>
      <c r="B90" s="82" t="s">
        <v>151</v>
      </c>
      <c r="C90" s="24">
        <f>C91</f>
        <v>3185.35</v>
      </c>
      <c r="D90" s="24">
        <f t="shared" ref="D90:F90" si="36">D91</f>
        <v>11149</v>
      </c>
      <c r="E90" s="24">
        <f t="shared" si="36"/>
        <v>11149</v>
      </c>
      <c r="F90" s="24">
        <f t="shared" si="36"/>
        <v>11149</v>
      </c>
    </row>
    <row r="91" spans="1:6" x14ac:dyDescent="0.25">
      <c r="A91" s="87" t="s">
        <v>153</v>
      </c>
      <c r="B91" s="85" t="s">
        <v>131</v>
      </c>
      <c r="C91" s="78">
        <f>C92+C95</f>
        <v>3185.35</v>
      </c>
      <c r="D91" s="78">
        <f t="shared" ref="D91:F91" si="37">D92+D95</f>
        <v>11149</v>
      </c>
      <c r="E91" s="78">
        <f t="shared" si="37"/>
        <v>11149</v>
      </c>
      <c r="F91" s="78">
        <f t="shared" si="37"/>
        <v>11149</v>
      </c>
    </row>
    <row r="92" spans="1:6" x14ac:dyDescent="0.25">
      <c r="A92" s="19" t="s">
        <v>99</v>
      </c>
      <c r="B92" s="7" t="s">
        <v>104</v>
      </c>
      <c r="C92" s="21">
        <f>C93</f>
        <v>530.89</v>
      </c>
      <c r="D92" s="21">
        <f t="shared" ref="D92:F93" si="38">D93</f>
        <v>1593</v>
      </c>
      <c r="E92" s="21">
        <f t="shared" si="38"/>
        <v>1593</v>
      </c>
      <c r="F92" s="21">
        <f t="shared" si="38"/>
        <v>1593</v>
      </c>
    </row>
    <row r="93" spans="1:6" x14ac:dyDescent="0.25">
      <c r="A93" s="60">
        <v>4</v>
      </c>
      <c r="B93" s="63" t="s">
        <v>108</v>
      </c>
      <c r="C93" s="62">
        <f>C94</f>
        <v>530.89</v>
      </c>
      <c r="D93" s="62">
        <f t="shared" si="38"/>
        <v>1593</v>
      </c>
      <c r="E93" s="62">
        <f t="shared" si="38"/>
        <v>1593</v>
      </c>
      <c r="F93" s="62">
        <f t="shared" si="38"/>
        <v>1593</v>
      </c>
    </row>
    <row r="94" spans="1:6" x14ac:dyDescent="0.25">
      <c r="A94" s="60">
        <v>42</v>
      </c>
      <c r="B94" s="63" t="s">
        <v>109</v>
      </c>
      <c r="C94" s="62">
        <f>'Rashodi na petu'!C311</f>
        <v>530.89</v>
      </c>
      <c r="D94" s="62">
        <f>'Rashodi na petu'!D311</f>
        <v>1593</v>
      </c>
      <c r="E94" s="62">
        <f>'Rashodi na petu'!E311</f>
        <v>1593</v>
      </c>
      <c r="F94" s="62">
        <f>'Rashodi na petu'!F311</f>
        <v>1593</v>
      </c>
    </row>
    <row r="95" spans="1:6" x14ac:dyDescent="0.25">
      <c r="A95" s="79" t="s">
        <v>113</v>
      </c>
      <c r="B95" s="80" t="s">
        <v>118</v>
      </c>
      <c r="C95" s="81">
        <f>C96</f>
        <v>2654.46</v>
      </c>
      <c r="D95" s="81">
        <f t="shared" ref="D95:F96" si="39">D96</f>
        <v>9556</v>
      </c>
      <c r="E95" s="81">
        <f t="shared" si="39"/>
        <v>9556</v>
      </c>
      <c r="F95" s="81">
        <f t="shared" si="39"/>
        <v>9556</v>
      </c>
    </row>
    <row r="96" spans="1:6" x14ac:dyDescent="0.25">
      <c r="A96" s="60">
        <v>4</v>
      </c>
      <c r="B96" s="63" t="s">
        <v>108</v>
      </c>
      <c r="C96" s="62">
        <f>C97</f>
        <v>2654.46</v>
      </c>
      <c r="D96" s="62">
        <f t="shared" si="39"/>
        <v>9556</v>
      </c>
      <c r="E96" s="62">
        <f t="shared" si="39"/>
        <v>9556</v>
      </c>
      <c r="F96" s="62">
        <f t="shared" si="39"/>
        <v>9556</v>
      </c>
    </row>
    <row r="97" spans="1:6" x14ac:dyDescent="0.25">
      <c r="A97" s="60">
        <v>42</v>
      </c>
      <c r="B97" s="63" t="s">
        <v>109</v>
      </c>
      <c r="C97" s="62">
        <f>'Rashodi na petu'!C317</f>
        <v>2654.46</v>
      </c>
      <c r="D97" s="62">
        <f>'Rashodi na petu'!D317</f>
        <v>9556</v>
      </c>
      <c r="E97" s="62">
        <f>'Rashodi na petu'!E317</f>
        <v>9556</v>
      </c>
      <c r="F97" s="62">
        <f>'Rashodi na petu'!F317</f>
        <v>9556</v>
      </c>
    </row>
  </sheetData>
  <mergeCells count="2">
    <mergeCell ref="A3:F3"/>
    <mergeCell ref="A1:F1"/>
  </mergeCells>
  <pageMargins left="0.7" right="0.7" top="0.75" bottom="0.75" header="0.3" footer="0.3"/>
  <pageSetup paperSize="9" scale="89" fitToHeight="0" orientation="landscape" r:id="rId1"/>
  <ignoredErrors>
    <ignoredError sqref="C15:F25 C27:F94 C2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workbookViewId="0">
      <selection activeCell="L13" sqref="L13"/>
    </sheetView>
  </sheetViews>
  <sheetFormatPr defaultRowHeight="15" x14ac:dyDescent="0.25"/>
  <cols>
    <col min="1" max="1" width="19.85546875" customWidth="1"/>
    <col min="2" max="2" width="63.5703125" customWidth="1"/>
    <col min="3" max="4" width="14.7109375" customWidth="1"/>
    <col min="5" max="5" width="15.42578125" customWidth="1"/>
    <col min="6" max="6" width="15" customWidth="1"/>
  </cols>
  <sheetData>
    <row r="1" spans="1:6" ht="15.75" x14ac:dyDescent="0.25">
      <c r="A1" s="226" t="s">
        <v>215</v>
      </c>
      <c r="B1" s="226"/>
      <c r="C1" s="226"/>
      <c r="D1" s="226"/>
      <c r="E1" s="226"/>
      <c r="F1" s="226"/>
    </row>
    <row r="2" spans="1:6" ht="18" x14ac:dyDescent="0.25">
      <c r="A2" s="142"/>
      <c r="B2" s="142"/>
      <c r="C2" s="142"/>
      <c r="D2" s="142"/>
      <c r="E2" s="142"/>
      <c r="F2" s="142"/>
    </row>
    <row r="3" spans="1:6" ht="15.75" x14ac:dyDescent="0.25">
      <c r="A3" s="246" t="s">
        <v>264</v>
      </c>
      <c r="B3" s="246"/>
      <c r="C3" s="246"/>
      <c r="D3" s="246"/>
      <c r="E3" s="246"/>
      <c r="F3" s="246"/>
    </row>
    <row r="4" spans="1:6" ht="45" x14ac:dyDescent="0.25">
      <c r="A4" s="59" t="s">
        <v>22</v>
      </c>
      <c r="B4" s="59" t="s">
        <v>23</v>
      </c>
      <c r="C4" s="72" t="s">
        <v>194</v>
      </c>
      <c r="D4" s="72" t="s">
        <v>191</v>
      </c>
      <c r="E4" s="72" t="s">
        <v>192</v>
      </c>
      <c r="F4" s="72" t="s">
        <v>193</v>
      </c>
    </row>
    <row r="5" spans="1:6" x14ac:dyDescent="0.25">
      <c r="A5" s="63"/>
      <c r="B5" s="115" t="s">
        <v>155</v>
      </c>
      <c r="C5" s="116">
        <f>C6+C19+C74+C69</f>
        <v>1858950.8499999999</v>
      </c>
      <c r="D5" s="116">
        <f>D6+D19+D74+D69</f>
        <v>1810103</v>
      </c>
      <c r="E5" s="116">
        <f t="shared" ref="E5:F5" si="0">E6+E19+E74+E69</f>
        <v>1812825</v>
      </c>
      <c r="F5" s="116">
        <f t="shared" si="0"/>
        <v>1812825</v>
      </c>
    </row>
    <row r="6" spans="1:6" x14ac:dyDescent="0.25">
      <c r="A6" s="109" t="s">
        <v>15</v>
      </c>
      <c r="B6" s="113" t="s">
        <v>14</v>
      </c>
      <c r="C6" s="111">
        <f>C7+C11+C15</f>
        <v>1480390.17</v>
      </c>
      <c r="D6" s="111">
        <f t="shared" ref="D6:F6" si="1">D7+D11+D15</f>
        <v>1496385</v>
      </c>
      <c r="E6" s="111">
        <f t="shared" si="1"/>
        <v>1496385</v>
      </c>
      <c r="F6" s="111">
        <f t="shared" si="1"/>
        <v>1496385</v>
      </c>
    </row>
    <row r="7" spans="1:6" x14ac:dyDescent="0.25">
      <c r="A7" s="103" t="s">
        <v>69</v>
      </c>
      <c r="B7" s="104" t="s">
        <v>13</v>
      </c>
      <c r="C7" s="105">
        <f>C8</f>
        <v>140553.42000000001</v>
      </c>
      <c r="D7" s="105">
        <f t="shared" ref="D7:F8" si="2">D8</f>
        <v>145864</v>
      </c>
      <c r="E7" s="105">
        <f t="shared" si="2"/>
        <v>145864</v>
      </c>
      <c r="F7" s="105">
        <f t="shared" si="2"/>
        <v>145864</v>
      </c>
    </row>
    <row r="8" spans="1:6" x14ac:dyDescent="0.25">
      <c r="A8" s="99" t="s">
        <v>9</v>
      </c>
      <c r="B8" s="100" t="s">
        <v>12</v>
      </c>
      <c r="C8" s="101">
        <f>C9</f>
        <v>140553.42000000001</v>
      </c>
      <c r="D8" s="101">
        <f t="shared" si="2"/>
        <v>145864</v>
      </c>
      <c r="E8" s="101">
        <f t="shared" si="2"/>
        <v>145864</v>
      </c>
      <c r="F8" s="101">
        <f t="shared" si="2"/>
        <v>145864</v>
      </c>
    </row>
    <row r="9" spans="1:6" x14ac:dyDescent="0.25">
      <c r="A9" s="93">
        <v>6</v>
      </c>
      <c r="B9" s="91" t="s">
        <v>161</v>
      </c>
      <c r="C9" s="92">
        <f>C10</f>
        <v>140553.42000000001</v>
      </c>
      <c r="D9" s="92">
        <f t="shared" ref="D9:F9" si="3">D10</f>
        <v>145864</v>
      </c>
      <c r="E9" s="92">
        <f t="shared" si="3"/>
        <v>145864</v>
      </c>
      <c r="F9" s="92">
        <f t="shared" si="3"/>
        <v>145864</v>
      </c>
    </row>
    <row r="10" spans="1:6" x14ac:dyDescent="0.25">
      <c r="A10" s="63">
        <v>67</v>
      </c>
      <c r="B10" s="61" t="s">
        <v>162</v>
      </c>
      <c r="C10" s="64">
        <f>'Prihodi na petu'!C9</f>
        <v>140553.42000000001</v>
      </c>
      <c r="D10" s="64">
        <f>'Prihodi na petu'!D9</f>
        <v>145864</v>
      </c>
      <c r="E10" s="64">
        <f>'Prihodi na petu'!E9</f>
        <v>145864</v>
      </c>
      <c r="F10" s="64">
        <f>'Prihodi na petu'!F9</f>
        <v>145864</v>
      </c>
    </row>
    <row r="11" spans="1:6" ht="26.25" x14ac:dyDescent="0.25">
      <c r="A11" s="103" t="s">
        <v>159</v>
      </c>
      <c r="B11" s="106" t="s">
        <v>158</v>
      </c>
      <c r="C11" s="105">
        <f>C12</f>
        <v>9290.6</v>
      </c>
      <c r="D11" s="105">
        <f t="shared" ref="D11:F12" si="4">D12</f>
        <v>0</v>
      </c>
      <c r="E11" s="105">
        <f t="shared" si="4"/>
        <v>0</v>
      </c>
      <c r="F11" s="105">
        <f t="shared" si="4"/>
        <v>0</v>
      </c>
    </row>
    <row r="12" spans="1:6" x14ac:dyDescent="0.25">
      <c r="A12" s="99" t="s">
        <v>9</v>
      </c>
      <c r="B12" s="100" t="s">
        <v>12</v>
      </c>
      <c r="C12" s="101">
        <f>C13</f>
        <v>9290.6</v>
      </c>
      <c r="D12" s="101">
        <f>D13</f>
        <v>0</v>
      </c>
      <c r="E12" s="101">
        <f t="shared" si="4"/>
        <v>0</v>
      </c>
      <c r="F12" s="101">
        <f t="shared" si="4"/>
        <v>0</v>
      </c>
    </row>
    <row r="13" spans="1:6" x14ac:dyDescent="0.25">
      <c r="A13" s="93">
        <v>6</v>
      </c>
      <c r="B13" s="91" t="s">
        <v>161</v>
      </c>
      <c r="C13" s="92">
        <f>C14</f>
        <v>9290.6</v>
      </c>
      <c r="D13" s="92">
        <f>D14</f>
        <v>0</v>
      </c>
      <c r="E13" s="92">
        <f t="shared" ref="E13:F13" si="5">E14</f>
        <v>0</v>
      </c>
      <c r="F13" s="92">
        <f t="shared" si="5"/>
        <v>0</v>
      </c>
    </row>
    <row r="14" spans="1:6" x14ac:dyDescent="0.25">
      <c r="A14" s="63">
        <v>67</v>
      </c>
      <c r="B14" s="89" t="s">
        <v>162</v>
      </c>
      <c r="C14" s="64">
        <f>'Prihodi na petu'!C15</f>
        <v>9290.6</v>
      </c>
      <c r="D14" s="64">
        <f>'Prihodi na petu'!D15</f>
        <v>0</v>
      </c>
      <c r="E14" s="64">
        <f>'Prihodi na petu'!E15</f>
        <v>0</v>
      </c>
      <c r="F14" s="64">
        <f>'Prihodi na petu'!F15</f>
        <v>0</v>
      </c>
    </row>
    <row r="15" spans="1:6" x14ac:dyDescent="0.25">
      <c r="A15" s="103" t="s">
        <v>160</v>
      </c>
      <c r="B15" s="103" t="s">
        <v>71</v>
      </c>
      <c r="C15" s="105">
        <f>C16</f>
        <v>1330546.1499999999</v>
      </c>
      <c r="D15" s="105">
        <f>D16</f>
        <v>1350521</v>
      </c>
      <c r="E15" s="105">
        <f t="shared" ref="E15:F15" si="6">E16</f>
        <v>1350521</v>
      </c>
      <c r="F15" s="105">
        <f t="shared" si="6"/>
        <v>1350521</v>
      </c>
    </row>
    <row r="16" spans="1:6" x14ac:dyDescent="0.25">
      <c r="A16" s="99" t="s">
        <v>26</v>
      </c>
      <c r="B16" s="99" t="s">
        <v>165</v>
      </c>
      <c r="C16" s="101">
        <f>C17</f>
        <v>1330546.1499999999</v>
      </c>
      <c r="D16" s="101">
        <f>D17</f>
        <v>1350521</v>
      </c>
      <c r="E16" s="101">
        <f t="shared" ref="E16:F17" si="7">E17</f>
        <v>1350521</v>
      </c>
      <c r="F16" s="101">
        <f t="shared" si="7"/>
        <v>1350521</v>
      </c>
    </row>
    <row r="17" spans="1:6" x14ac:dyDescent="0.25">
      <c r="A17" s="93">
        <v>6</v>
      </c>
      <c r="B17" s="91" t="s">
        <v>161</v>
      </c>
      <c r="C17" s="92">
        <f>C18</f>
        <v>1330546.1499999999</v>
      </c>
      <c r="D17" s="92">
        <f t="shared" ref="D17" si="8">D18</f>
        <v>1350521</v>
      </c>
      <c r="E17" s="92">
        <f t="shared" si="7"/>
        <v>1350521</v>
      </c>
      <c r="F17" s="92">
        <f t="shared" si="7"/>
        <v>1350521</v>
      </c>
    </row>
    <row r="18" spans="1:6" x14ac:dyDescent="0.25">
      <c r="A18" s="63">
        <v>63</v>
      </c>
      <c r="B18" s="61" t="s">
        <v>166</v>
      </c>
      <c r="C18" s="64">
        <f>'Prihodi na petu'!C19</f>
        <v>1330546.1499999999</v>
      </c>
      <c r="D18" s="64">
        <f>'Prihodi na petu'!D19</f>
        <v>1350521</v>
      </c>
      <c r="E18" s="64">
        <f>'Prihodi na petu'!E19</f>
        <v>1350521</v>
      </c>
      <c r="F18" s="64">
        <f>'Prihodi na petu'!F19</f>
        <v>1350521</v>
      </c>
    </row>
    <row r="19" spans="1:6" x14ac:dyDescent="0.25">
      <c r="A19" s="109" t="s">
        <v>96</v>
      </c>
      <c r="B19" s="112" t="s">
        <v>102</v>
      </c>
      <c r="C19" s="111">
        <f>C20+C35+C39+C43+C47+C54+C58+C62</f>
        <v>354537.83999999997</v>
      </c>
      <c r="D19" s="111">
        <f t="shared" ref="D19:F19" si="9">D20+D35+D39+D43+D47+D54+D58+D62</f>
        <v>276024</v>
      </c>
      <c r="E19" s="111">
        <f t="shared" si="9"/>
        <v>278746</v>
      </c>
      <c r="F19" s="111">
        <f t="shared" si="9"/>
        <v>278746</v>
      </c>
    </row>
    <row r="20" spans="1:6" x14ac:dyDescent="0.25">
      <c r="A20" s="103" t="s">
        <v>97</v>
      </c>
      <c r="B20" s="103" t="s">
        <v>101</v>
      </c>
      <c r="C20" s="107">
        <f>C21+C24+C27+C30</f>
        <v>114880.23999999999</v>
      </c>
      <c r="D20" s="107">
        <f t="shared" ref="D20:F20" si="10">D21+D24+D27+D30</f>
        <v>42033</v>
      </c>
      <c r="E20" s="107">
        <f t="shared" si="10"/>
        <v>42033</v>
      </c>
      <c r="F20" s="107">
        <f t="shared" si="10"/>
        <v>42033</v>
      </c>
    </row>
    <row r="21" spans="1:6" x14ac:dyDescent="0.25">
      <c r="A21" s="99" t="s">
        <v>98</v>
      </c>
      <c r="B21" s="99" t="s">
        <v>100</v>
      </c>
      <c r="C21" s="102">
        <f>C22</f>
        <v>57030.99</v>
      </c>
      <c r="D21" s="102">
        <f t="shared" ref="D21:F21" si="11">D22</f>
        <v>0</v>
      </c>
      <c r="E21" s="102">
        <f t="shared" si="11"/>
        <v>0</v>
      </c>
      <c r="F21" s="102">
        <f t="shared" si="11"/>
        <v>0</v>
      </c>
    </row>
    <row r="22" spans="1:6" x14ac:dyDescent="0.25">
      <c r="A22" s="93">
        <v>6</v>
      </c>
      <c r="B22" s="91" t="s">
        <v>161</v>
      </c>
      <c r="C22" s="90">
        <f>C23</f>
        <v>57030.99</v>
      </c>
      <c r="D22" s="90">
        <f t="shared" ref="D22:F22" si="12">D23</f>
        <v>0</v>
      </c>
      <c r="E22" s="90">
        <f t="shared" si="12"/>
        <v>0</v>
      </c>
      <c r="F22" s="90">
        <f t="shared" si="12"/>
        <v>0</v>
      </c>
    </row>
    <row r="23" spans="1:6" x14ac:dyDescent="0.25">
      <c r="A23" s="63">
        <v>67</v>
      </c>
      <c r="B23" s="61" t="s">
        <v>162</v>
      </c>
      <c r="C23" s="62">
        <f>'Prihodi na petu'!C28</f>
        <v>57030.99</v>
      </c>
      <c r="D23" s="62">
        <f>'Prihodi na petu'!D28</f>
        <v>0</v>
      </c>
      <c r="E23" s="62">
        <f>'Prihodi na petu'!E28</f>
        <v>0</v>
      </c>
      <c r="F23" s="62">
        <f>'Prihodi na petu'!F28</f>
        <v>0</v>
      </c>
    </row>
    <row r="24" spans="1:6" x14ac:dyDescent="0.25">
      <c r="A24" s="99" t="s">
        <v>99</v>
      </c>
      <c r="B24" s="99" t="s">
        <v>104</v>
      </c>
      <c r="C24" s="102">
        <f>C25</f>
        <v>1061.78</v>
      </c>
      <c r="D24" s="102">
        <f t="shared" ref="D24:F24" si="13">D25</f>
        <v>1062</v>
      </c>
      <c r="E24" s="102">
        <f t="shared" si="13"/>
        <v>1062</v>
      </c>
      <c r="F24" s="102">
        <f t="shared" si="13"/>
        <v>1062</v>
      </c>
    </row>
    <row r="25" spans="1:6" x14ac:dyDescent="0.25">
      <c r="A25" s="93">
        <v>6</v>
      </c>
      <c r="B25" s="91" t="s">
        <v>161</v>
      </c>
      <c r="C25" s="90">
        <f>C26</f>
        <v>1061.78</v>
      </c>
      <c r="D25" s="90">
        <f t="shared" ref="D25:F25" si="14">D26</f>
        <v>1062</v>
      </c>
      <c r="E25" s="90">
        <f t="shared" si="14"/>
        <v>1062</v>
      </c>
      <c r="F25" s="90">
        <f t="shared" si="14"/>
        <v>1062</v>
      </c>
    </row>
    <row r="26" spans="1:6" ht="26.25" x14ac:dyDescent="0.25">
      <c r="A26" s="63">
        <v>66</v>
      </c>
      <c r="B26" s="94" t="s">
        <v>170</v>
      </c>
      <c r="C26" s="62">
        <f>'Prihodi na petu'!C31</f>
        <v>1061.78</v>
      </c>
      <c r="D26" s="62">
        <f>'Prihodi na petu'!D31</f>
        <v>1062</v>
      </c>
      <c r="E26" s="62">
        <f>'Prihodi na petu'!E31</f>
        <v>1062</v>
      </c>
      <c r="F26" s="62">
        <f>'Prihodi na petu'!F31</f>
        <v>1062</v>
      </c>
    </row>
    <row r="27" spans="1:6" x14ac:dyDescent="0.25">
      <c r="A27" s="99" t="s">
        <v>103</v>
      </c>
      <c r="B27" s="99" t="s">
        <v>114</v>
      </c>
      <c r="C27" s="101">
        <f>C28</f>
        <v>15714.37</v>
      </c>
      <c r="D27" s="101">
        <f t="shared" ref="D27:F27" si="15">D28</f>
        <v>0</v>
      </c>
      <c r="E27" s="101">
        <f t="shared" si="15"/>
        <v>0</v>
      </c>
      <c r="F27" s="101">
        <f t="shared" si="15"/>
        <v>0</v>
      </c>
    </row>
    <row r="28" spans="1:6" x14ac:dyDescent="0.25">
      <c r="A28" s="93">
        <v>9</v>
      </c>
      <c r="B28" s="93" t="s">
        <v>172</v>
      </c>
      <c r="C28" s="92">
        <f>C29</f>
        <v>15714.37</v>
      </c>
      <c r="D28" s="92">
        <f t="shared" ref="D28:F28" si="16">D29</f>
        <v>0</v>
      </c>
      <c r="E28" s="92">
        <f t="shared" si="16"/>
        <v>0</v>
      </c>
      <c r="F28" s="92">
        <f t="shared" si="16"/>
        <v>0</v>
      </c>
    </row>
    <row r="29" spans="1:6" x14ac:dyDescent="0.25">
      <c r="A29" s="63">
        <v>92</v>
      </c>
      <c r="B29" s="63" t="s">
        <v>173</v>
      </c>
      <c r="C29" s="64">
        <f>'Prihodi na petu'!C36</f>
        <v>15714.37</v>
      </c>
      <c r="D29" s="64">
        <f>'Prihodi na petu'!D36</f>
        <v>0</v>
      </c>
      <c r="E29" s="64">
        <f>'Prihodi na petu'!E36</f>
        <v>0</v>
      </c>
      <c r="F29" s="64">
        <f>'Prihodi na petu'!F36</f>
        <v>0</v>
      </c>
    </row>
    <row r="30" spans="1:6" x14ac:dyDescent="0.25">
      <c r="A30" s="99" t="s">
        <v>113</v>
      </c>
      <c r="B30" s="99" t="s">
        <v>118</v>
      </c>
      <c r="C30" s="101">
        <f>C31</f>
        <v>41073.1</v>
      </c>
      <c r="D30" s="101">
        <f t="shared" ref="D30:F30" si="17">D31</f>
        <v>40971</v>
      </c>
      <c r="E30" s="101">
        <f t="shared" si="17"/>
        <v>40971</v>
      </c>
      <c r="F30" s="101">
        <f t="shared" si="17"/>
        <v>40971</v>
      </c>
    </row>
    <row r="31" spans="1:6" x14ac:dyDescent="0.25">
      <c r="A31" s="93">
        <v>6</v>
      </c>
      <c r="B31" s="91" t="s">
        <v>161</v>
      </c>
      <c r="C31" s="92">
        <f>SUM(C32:C34)</f>
        <v>41073.1</v>
      </c>
      <c r="D31" s="92">
        <f t="shared" ref="D31:F31" si="18">SUM(D32:D34)</f>
        <v>40971</v>
      </c>
      <c r="E31" s="92">
        <f t="shared" si="18"/>
        <v>40971</v>
      </c>
      <c r="F31" s="92">
        <f t="shared" si="18"/>
        <v>40971</v>
      </c>
    </row>
    <row r="32" spans="1:6" x14ac:dyDescent="0.25">
      <c r="A32" s="63">
        <v>63</v>
      </c>
      <c r="B32" s="61" t="s">
        <v>166</v>
      </c>
      <c r="C32" s="64">
        <f>'Prihodi na petu'!C41</f>
        <v>0</v>
      </c>
      <c r="D32" s="64">
        <f>'Prihodi na petu'!D41</f>
        <v>0</v>
      </c>
      <c r="E32" s="64">
        <f>'Prihodi na petu'!E41</f>
        <v>0</v>
      </c>
      <c r="F32" s="64">
        <f>'Prihodi na petu'!F41</f>
        <v>0</v>
      </c>
    </row>
    <row r="33" spans="1:6" x14ac:dyDescent="0.25">
      <c r="A33" s="63">
        <v>64</v>
      </c>
      <c r="B33" s="88" t="s">
        <v>176</v>
      </c>
      <c r="C33" s="64">
        <f>'Prihodi na petu'!C49</f>
        <v>13.27</v>
      </c>
      <c r="D33" s="64">
        <f>'Prihodi na petu'!D49</f>
        <v>0</v>
      </c>
      <c r="E33" s="64">
        <f>'Prihodi na petu'!E49</f>
        <v>0</v>
      </c>
      <c r="F33" s="64">
        <f>'Prihodi na petu'!F49</f>
        <v>0</v>
      </c>
    </row>
    <row r="34" spans="1:6" ht="25.5" x14ac:dyDescent="0.25">
      <c r="A34" s="63">
        <v>65</v>
      </c>
      <c r="B34" s="95" t="s">
        <v>177</v>
      </c>
      <c r="C34" s="64">
        <f>'Prihodi na petu'!C52</f>
        <v>41059.83</v>
      </c>
      <c r="D34" s="64">
        <f>'Prihodi na petu'!D52</f>
        <v>40971</v>
      </c>
      <c r="E34" s="64">
        <f>'Prihodi na petu'!E52</f>
        <v>40971</v>
      </c>
      <c r="F34" s="64">
        <f>'Prihodi na petu'!F52</f>
        <v>40971</v>
      </c>
    </row>
    <row r="35" spans="1:6" x14ac:dyDescent="0.25">
      <c r="A35" s="103" t="s">
        <v>119</v>
      </c>
      <c r="B35" s="103" t="s">
        <v>139</v>
      </c>
      <c r="C35" s="107">
        <f>C36</f>
        <v>93091.78</v>
      </c>
      <c r="D35" s="107">
        <f t="shared" ref="D35:F37" si="19">D36</f>
        <v>79635</v>
      </c>
      <c r="E35" s="107">
        <f t="shared" si="19"/>
        <v>79634</v>
      </c>
      <c r="F35" s="107">
        <f t="shared" si="19"/>
        <v>79634</v>
      </c>
    </row>
    <row r="36" spans="1:6" x14ac:dyDescent="0.25">
      <c r="A36" s="99" t="s">
        <v>98</v>
      </c>
      <c r="B36" s="99" t="s">
        <v>100</v>
      </c>
      <c r="C36" s="102">
        <f>C37</f>
        <v>93091.78</v>
      </c>
      <c r="D36" s="102">
        <f t="shared" si="19"/>
        <v>79635</v>
      </c>
      <c r="E36" s="102">
        <f t="shared" si="19"/>
        <v>79634</v>
      </c>
      <c r="F36" s="102">
        <f t="shared" si="19"/>
        <v>79634</v>
      </c>
    </row>
    <row r="37" spans="1:6" x14ac:dyDescent="0.25">
      <c r="A37" s="93">
        <v>6</v>
      </c>
      <c r="B37" s="91" t="s">
        <v>161</v>
      </c>
      <c r="C37" s="90">
        <f>C38</f>
        <v>93091.78</v>
      </c>
      <c r="D37" s="90">
        <f t="shared" si="19"/>
        <v>79635</v>
      </c>
      <c r="E37" s="90">
        <f t="shared" si="19"/>
        <v>79634</v>
      </c>
      <c r="F37" s="90">
        <f t="shared" si="19"/>
        <v>79634</v>
      </c>
    </row>
    <row r="38" spans="1:6" x14ac:dyDescent="0.25">
      <c r="A38" s="63">
        <v>67</v>
      </c>
      <c r="B38" s="61" t="s">
        <v>162</v>
      </c>
      <c r="C38" s="62">
        <f>'Prihodi na petu'!C59</f>
        <v>93091.78</v>
      </c>
      <c r="D38" s="62">
        <f>'Prihodi na petu'!D59</f>
        <v>79635</v>
      </c>
      <c r="E38" s="62">
        <f>'Prihodi na petu'!E59</f>
        <v>79634</v>
      </c>
      <c r="F38" s="62">
        <f>'Prihodi na petu'!F59</f>
        <v>79634</v>
      </c>
    </row>
    <row r="39" spans="1:6" x14ac:dyDescent="0.25">
      <c r="A39" s="103" t="s">
        <v>120</v>
      </c>
      <c r="B39" s="103" t="s">
        <v>121</v>
      </c>
      <c r="C39" s="107">
        <f>C40</f>
        <v>22562.880000000001</v>
      </c>
      <c r="D39" s="107">
        <f t="shared" ref="D39:F41" si="20">D40</f>
        <v>0</v>
      </c>
      <c r="E39" s="107">
        <f t="shared" si="20"/>
        <v>0</v>
      </c>
      <c r="F39" s="107">
        <f t="shared" si="20"/>
        <v>0</v>
      </c>
    </row>
    <row r="40" spans="1:6" x14ac:dyDescent="0.25">
      <c r="A40" s="99" t="s">
        <v>98</v>
      </c>
      <c r="B40" s="99" t="s">
        <v>100</v>
      </c>
      <c r="C40" s="102">
        <f>C41</f>
        <v>22562.880000000001</v>
      </c>
      <c r="D40" s="102">
        <f t="shared" si="20"/>
        <v>0</v>
      </c>
      <c r="E40" s="102">
        <f t="shared" si="20"/>
        <v>0</v>
      </c>
      <c r="F40" s="102">
        <f t="shared" si="20"/>
        <v>0</v>
      </c>
    </row>
    <row r="41" spans="1:6" x14ac:dyDescent="0.25">
      <c r="A41" s="93">
        <v>6</v>
      </c>
      <c r="B41" s="91" t="s">
        <v>161</v>
      </c>
      <c r="C41" s="90">
        <f>C42</f>
        <v>22562.880000000001</v>
      </c>
      <c r="D41" s="90">
        <f t="shared" si="20"/>
        <v>0</v>
      </c>
      <c r="E41" s="90">
        <f t="shared" si="20"/>
        <v>0</v>
      </c>
      <c r="F41" s="90">
        <f t="shared" si="20"/>
        <v>0</v>
      </c>
    </row>
    <row r="42" spans="1:6" x14ac:dyDescent="0.25">
      <c r="A42" s="63">
        <v>67</v>
      </c>
      <c r="B42" s="61" t="s">
        <v>162</v>
      </c>
      <c r="C42" s="62">
        <f>'Prihodi na petu'!C65</f>
        <v>22562.880000000001</v>
      </c>
      <c r="D42" s="62">
        <f>'Prihodi na petu'!D65</f>
        <v>0</v>
      </c>
      <c r="E42" s="62">
        <f>'Prihodi na petu'!E65</f>
        <v>0</v>
      </c>
      <c r="F42" s="62">
        <f>'Prihodi na petu'!F65</f>
        <v>0</v>
      </c>
    </row>
    <row r="43" spans="1:6" x14ac:dyDescent="0.25">
      <c r="A43" s="103" t="s">
        <v>122</v>
      </c>
      <c r="B43" s="103" t="s">
        <v>140</v>
      </c>
      <c r="C43" s="107">
        <f>C44</f>
        <v>16192.18</v>
      </c>
      <c r="D43" s="107">
        <f t="shared" ref="D43:F45" si="21">D44</f>
        <v>16192</v>
      </c>
      <c r="E43" s="107">
        <f t="shared" si="21"/>
        <v>16192</v>
      </c>
      <c r="F43" s="107">
        <f t="shared" si="21"/>
        <v>16192</v>
      </c>
    </row>
    <row r="44" spans="1:6" x14ac:dyDescent="0.25">
      <c r="A44" s="99" t="s">
        <v>98</v>
      </c>
      <c r="B44" s="99" t="s">
        <v>100</v>
      </c>
      <c r="C44" s="102">
        <f>C45</f>
        <v>16192.18</v>
      </c>
      <c r="D44" s="102">
        <f t="shared" si="21"/>
        <v>16192</v>
      </c>
      <c r="E44" s="102">
        <f t="shared" si="21"/>
        <v>16192</v>
      </c>
      <c r="F44" s="102">
        <f t="shared" si="21"/>
        <v>16192</v>
      </c>
    </row>
    <row r="45" spans="1:6" x14ac:dyDescent="0.25">
      <c r="A45" s="93">
        <v>6</v>
      </c>
      <c r="B45" s="91" t="s">
        <v>161</v>
      </c>
      <c r="C45" s="90">
        <f>C46</f>
        <v>16192.18</v>
      </c>
      <c r="D45" s="90">
        <f t="shared" si="21"/>
        <v>16192</v>
      </c>
      <c r="E45" s="90">
        <f t="shared" si="21"/>
        <v>16192</v>
      </c>
      <c r="F45" s="90">
        <f t="shared" si="21"/>
        <v>16192</v>
      </c>
    </row>
    <row r="46" spans="1:6" x14ac:dyDescent="0.25">
      <c r="A46" s="63">
        <v>67</v>
      </c>
      <c r="B46" s="61" t="s">
        <v>162</v>
      </c>
      <c r="C46" s="62">
        <f>'Prihodi na petu'!C71</f>
        <v>16192.18</v>
      </c>
      <c r="D46" s="62">
        <f>'Prihodi na petu'!D71</f>
        <v>16192</v>
      </c>
      <c r="E46" s="62">
        <f>'Prihodi na petu'!E71</f>
        <v>16192</v>
      </c>
      <c r="F46" s="62">
        <f>'Prihodi na petu'!F71</f>
        <v>16192</v>
      </c>
    </row>
    <row r="47" spans="1:6" x14ac:dyDescent="0.25">
      <c r="A47" s="103" t="s">
        <v>123</v>
      </c>
      <c r="B47" s="103" t="s">
        <v>189</v>
      </c>
      <c r="C47" s="107">
        <f>C48+C51</f>
        <v>58889.130000000005</v>
      </c>
      <c r="D47" s="107">
        <f t="shared" ref="D47:F47" si="22">D48+D51</f>
        <v>91976</v>
      </c>
      <c r="E47" s="107">
        <f t="shared" si="22"/>
        <v>94699</v>
      </c>
      <c r="F47" s="107">
        <f t="shared" si="22"/>
        <v>94699</v>
      </c>
    </row>
    <row r="48" spans="1:6" x14ac:dyDescent="0.25">
      <c r="A48" s="99" t="s">
        <v>98</v>
      </c>
      <c r="B48" s="99" t="s">
        <v>100</v>
      </c>
      <c r="C48" s="102">
        <f>C49</f>
        <v>36830.58</v>
      </c>
      <c r="D48" s="102">
        <f t="shared" ref="D48:F49" si="23">D49</f>
        <v>48178</v>
      </c>
      <c r="E48" s="102">
        <f t="shared" si="23"/>
        <v>50901</v>
      </c>
      <c r="F48" s="102">
        <f t="shared" si="23"/>
        <v>50901</v>
      </c>
    </row>
    <row r="49" spans="1:6" x14ac:dyDescent="0.25">
      <c r="A49" s="93">
        <v>6</v>
      </c>
      <c r="B49" s="91" t="s">
        <v>161</v>
      </c>
      <c r="C49" s="90">
        <f>C50</f>
        <v>36830.58</v>
      </c>
      <c r="D49" s="90">
        <f t="shared" si="23"/>
        <v>48178</v>
      </c>
      <c r="E49" s="90">
        <f t="shared" si="23"/>
        <v>50901</v>
      </c>
      <c r="F49" s="90">
        <f t="shared" si="23"/>
        <v>50901</v>
      </c>
    </row>
    <row r="50" spans="1:6" x14ac:dyDescent="0.25">
      <c r="A50" s="63">
        <v>67</v>
      </c>
      <c r="B50" s="61" t="s">
        <v>162</v>
      </c>
      <c r="C50" s="62">
        <f>'Prihodi na petu'!C77</f>
        <v>36830.58</v>
      </c>
      <c r="D50" s="62">
        <f>'Prihodi na petu'!D77</f>
        <v>48178</v>
      </c>
      <c r="E50" s="62">
        <f>'Prihodi na petu'!E77</f>
        <v>50901</v>
      </c>
      <c r="F50" s="62">
        <f>'Prihodi na petu'!F77</f>
        <v>50901</v>
      </c>
    </row>
    <row r="51" spans="1:6" x14ac:dyDescent="0.25">
      <c r="A51" s="99" t="s">
        <v>124</v>
      </c>
      <c r="B51" s="99" t="s">
        <v>143</v>
      </c>
      <c r="C51" s="101">
        <f>C52</f>
        <v>22058.55</v>
      </c>
      <c r="D51" s="101">
        <f t="shared" ref="D51:F52" si="24">D52</f>
        <v>43798</v>
      </c>
      <c r="E51" s="101">
        <f t="shared" si="24"/>
        <v>43798</v>
      </c>
      <c r="F51" s="101">
        <f t="shared" si="24"/>
        <v>43798</v>
      </c>
    </row>
    <row r="52" spans="1:6" x14ac:dyDescent="0.25">
      <c r="A52" s="93">
        <v>6</v>
      </c>
      <c r="B52" s="91" t="s">
        <v>161</v>
      </c>
      <c r="C52" s="92">
        <f>C53</f>
        <v>22058.55</v>
      </c>
      <c r="D52" s="92">
        <f t="shared" si="24"/>
        <v>43798</v>
      </c>
      <c r="E52" s="92">
        <f t="shared" si="24"/>
        <v>43798</v>
      </c>
      <c r="F52" s="92">
        <f t="shared" si="24"/>
        <v>43798</v>
      </c>
    </row>
    <row r="53" spans="1:6" x14ac:dyDescent="0.25">
      <c r="A53" s="63">
        <v>67</v>
      </c>
      <c r="B53" s="61" t="s">
        <v>162</v>
      </c>
      <c r="C53" s="64">
        <f>'Prihodi na petu'!C82</f>
        <v>22058.55</v>
      </c>
      <c r="D53" s="64">
        <f>'Prihodi na petu'!D82</f>
        <v>43798</v>
      </c>
      <c r="E53" s="64">
        <f>'Prihodi na petu'!E82</f>
        <v>43798</v>
      </c>
      <c r="F53" s="64">
        <f>'Prihodi na petu'!F82</f>
        <v>43798</v>
      </c>
    </row>
    <row r="54" spans="1:6" x14ac:dyDescent="0.25">
      <c r="A54" s="103" t="s">
        <v>125</v>
      </c>
      <c r="B54" s="103" t="s">
        <v>144</v>
      </c>
      <c r="C54" s="105">
        <f>C55</f>
        <v>0</v>
      </c>
      <c r="D54" s="105">
        <f t="shared" ref="D54:F56" si="25">D55</f>
        <v>0</v>
      </c>
      <c r="E54" s="105">
        <f t="shared" si="25"/>
        <v>0</v>
      </c>
      <c r="F54" s="105">
        <f t="shared" si="25"/>
        <v>0</v>
      </c>
    </row>
    <row r="55" spans="1:6" x14ac:dyDescent="0.25">
      <c r="A55" s="99" t="s">
        <v>98</v>
      </c>
      <c r="B55" s="99" t="s">
        <v>100</v>
      </c>
      <c r="C55" s="101">
        <f>C56</f>
        <v>0</v>
      </c>
      <c r="D55" s="101">
        <f t="shared" si="25"/>
        <v>0</v>
      </c>
      <c r="E55" s="101">
        <f t="shared" si="25"/>
        <v>0</v>
      </c>
      <c r="F55" s="101">
        <f t="shared" si="25"/>
        <v>0</v>
      </c>
    </row>
    <row r="56" spans="1:6" x14ac:dyDescent="0.25">
      <c r="A56" s="93">
        <v>6</v>
      </c>
      <c r="B56" s="91" t="s">
        <v>161</v>
      </c>
      <c r="C56" s="92">
        <f>C57</f>
        <v>0</v>
      </c>
      <c r="D56" s="92">
        <f t="shared" si="25"/>
        <v>0</v>
      </c>
      <c r="E56" s="92">
        <f t="shared" si="25"/>
        <v>0</v>
      </c>
      <c r="F56" s="92">
        <f t="shared" si="25"/>
        <v>0</v>
      </c>
    </row>
    <row r="57" spans="1:6" x14ac:dyDescent="0.25">
      <c r="A57" s="63">
        <v>67</v>
      </c>
      <c r="B57" s="61" t="s">
        <v>162</v>
      </c>
      <c r="C57" s="64">
        <f>'Prihodi na petu'!C88</f>
        <v>0</v>
      </c>
      <c r="D57" s="64">
        <f>'Prihodi na petu'!D88</f>
        <v>0</v>
      </c>
      <c r="E57" s="64">
        <f>'Prihodi na petu'!E88</f>
        <v>0</v>
      </c>
      <c r="F57" s="64">
        <f>'Prihodi na petu'!F88</f>
        <v>0</v>
      </c>
    </row>
    <row r="58" spans="1:6" x14ac:dyDescent="0.25">
      <c r="A58" s="103" t="s">
        <v>126</v>
      </c>
      <c r="B58" s="103" t="s">
        <v>127</v>
      </c>
      <c r="C58" s="107">
        <f>C59</f>
        <v>44462.14</v>
      </c>
      <c r="D58" s="107">
        <f t="shared" ref="D58:F60" si="26">D59</f>
        <v>41808</v>
      </c>
      <c r="E58" s="107">
        <f t="shared" si="26"/>
        <v>41808</v>
      </c>
      <c r="F58" s="107">
        <f t="shared" si="26"/>
        <v>41808</v>
      </c>
    </row>
    <row r="59" spans="1:6" x14ac:dyDescent="0.25">
      <c r="A59" s="99" t="s">
        <v>113</v>
      </c>
      <c r="B59" s="99" t="s">
        <v>118</v>
      </c>
      <c r="C59" s="102">
        <f>C60</f>
        <v>44462.14</v>
      </c>
      <c r="D59" s="102">
        <f t="shared" si="26"/>
        <v>41808</v>
      </c>
      <c r="E59" s="102">
        <f t="shared" si="26"/>
        <v>41808</v>
      </c>
      <c r="F59" s="102">
        <f t="shared" si="26"/>
        <v>41808</v>
      </c>
    </row>
    <row r="60" spans="1:6" x14ac:dyDescent="0.25">
      <c r="A60" s="93">
        <v>6</v>
      </c>
      <c r="B60" s="91" t="s">
        <v>161</v>
      </c>
      <c r="C60" s="90">
        <f>C61</f>
        <v>44462.14</v>
      </c>
      <c r="D60" s="90">
        <f t="shared" si="26"/>
        <v>41808</v>
      </c>
      <c r="E60" s="90">
        <f t="shared" si="26"/>
        <v>41808</v>
      </c>
      <c r="F60" s="90">
        <f t="shared" si="26"/>
        <v>41808</v>
      </c>
    </row>
    <row r="61" spans="1:6" x14ac:dyDescent="0.25">
      <c r="A61" s="63">
        <v>63</v>
      </c>
      <c r="B61" s="61" t="s">
        <v>166</v>
      </c>
      <c r="C61" s="62">
        <f>'Prihodi na petu'!C94</f>
        <v>44462.14</v>
      </c>
      <c r="D61" s="62">
        <f>'Prihodi na petu'!D94</f>
        <v>41808</v>
      </c>
      <c r="E61" s="62">
        <f>'Prihodi na petu'!E94</f>
        <v>41808</v>
      </c>
      <c r="F61" s="62">
        <f>'Prihodi na petu'!F94</f>
        <v>41808</v>
      </c>
    </row>
    <row r="62" spans="1:6" x14ac:dyDescent="0.25">
      <c r="A62" s="103" t="s">
        <v>129</v>
      </c>
      <c r="B62" s="103" t="s">
        <v>147</v>
      </c>
      <c r="C62" s="107">
        <f>C63+C66</f>
        <v>4459.49</v>
      </c>
      <c r="D62" s="107">
        <f t="shared" ref="D62:F62" si="27">D63+D66</f>
        <v>4380</v>
      </c>
      <c r="E62" s="107">
        <f t="shared" si="27"/>
        <v>4380</v>
      </c>
      <c r="F62" s="107">
        <f t="shared" si="27"/>
        <v>4380</v>
      </c>
    </row>
    <row r="63" spans="1:6" x14ac:dyDescent="0.25">
      <c r="A63" s="99" t="s">
        <v>128</v>
      </c>
      <c r="B63" s="99" t="s">
        <v>148</v>
      </c>
      <c r="C63" s="102">
        <f>C64</f>
        <v>0</v>
      </c>
      <c r="D63" s="102">
        <f t="shared" ref="D63:F64" si="28">D64</f>
        <v>0</v>
      </c>
      <c r="E63" s="102">
        <f t="shared" si="28"/>
        <v>0</v>
      </c>
      <c r="F63" s="102">
        <f t="shared" si="28"/>
        <v>0</v>
      </c>
    </row>
    <row r="64" spans="1:6" x14ac:dyDescent="0.25">
      <c r="A64" s="93">
        <v>6</v>
      </c>
      <c r="B64" s="91" t="s">
        <v>161</v>
      </c>
      <c r="C64" s="90">
        <f>C65</f>
        <v>0</v>
      </c>
      <c r="D64" s="90">
        <f t="shared" si="28"/>
        <v>0</v>
      </c>
      <c r="E64" s="90">
        <f t="shared" si="28"/>
        <v>0</v>
      </c>
      <c r="F64" s="90">
        <f t="shared" si="28"/>
        <v>0</v>
      </c>
    </row>
    <row r="65" spans="1:6" x14ac:dyDescent="0.25">
      <c r="A65" s="63">
        <v>67</v>
      </c>
      <c r="B65" s="61" t="s">
        <v>162</v>
      </c>
      <c r="C65" s="62">
        <f>'Prihodi na petu'!C100</f>
        <v>0</v>
      </c>
      <c r="D65" s="62">
        <f>'Prihodi na petu'!D100</f>
        <v>0</v>
      </c>
      <c r="E65" s="62">
        <f>'Prihodi na petu'!E100</f>
        <v>0</v>
      </c>
      <c r="F65" s="62">
        <f>'Prihodi na petu'!F100</f>
        <v>0</v>
      </c>
    </row>
    <row r="66" spans="1:6" x14ac:dyDescent="0.25">
      <c r="A66" s="99" t="s">
        <v>124</v>
      </c>
      <c r="B66" s="99" t="s">
        <v>143</v>
      </c>
      <c r="C66" s="101">
        <f>C67</f>
        <v>4459.49</v>
      </c>
      <c r="D66" s="101">
        <f t="shared" ref="D66:F67" si="29">D67</f>
        <v>4380</v>
      </c>
      <c r="E66" s="101">
        <f t="shared" si="29"/>
        <v>4380</v>
      </c>
      <c r="F66" s="101">
        <f t="shared" si="29"/>
        <v>4380</v>
      </c>
    </row>
    <row r="67" spans="1:6" x14ac:dyDescent="0.25">
      <c r="A67" s="93">
        <v>6</v>
      </c>
      <c r="B67" s="91" t="s">
        <v>161</v>
      </c>
      <c r="C67" s="92">
        <f>C68</f>
        <v>4459.49</v>
      </c>
      <c r="D67" s="92">
        <f t="shared" si="29"/>
        <v>4380</v>
      </c>
      <c r="E67" s="92">
        <f t="shared" si="29"/>
        <v>4380</v>
      </c>
      <c r="F67" s="92">
        <f t="shared" si="29"/>
        <v>4380</v>
      </c>
    </row>
    <row r="68" spans="1:6" x14ac:dyDescent="0.25">
      <c r="A68" s="63">
        <v>67</v>
      </c>
      <c r="B68" s="61" t="s">
        <v>162</v>
      </c>
      <c r="C68" s="64">
        <f>'Prihodi na petu'!C105</f>
        <v>4459.49</v>
      </c>
      <c r="D68" s="64">
        <f>'Prihodi na petu'!D105</f>
        <v>4380</v>
      </c>
      <c r="E68" s="64">
        <f>'Prihodi na petu'!E105</f>
        <v>4380</v>
      </c>
      <c r="F68" s="64">
        <f>'Prihodi na petu'!F105</f>
        <v>4380</v>
      </c>
    </row>
    <row r="69" spans="1:6" x14ac:dyDescent="0.25">
      <c r="A69" s="109" t="s">
        <v>130</v>
      </c>
      <c r="B69" s="110" t="s">
        <v>149</v>
      </c>
      <c r="C69" s="111">
        <f>C70</f>
        <v>20837.490000000002</v>
      </c>
      <c r="D69" s="111">
        <f t="shared" ref="D69:F72" si="30">D70</f>
        <v>26545</v>
      </c>
      <c r="E69" s="111">
        <f t="shared" si="30"/>
        <v>26545</v>
      </c>
      <c r="F69" s="111">
        <f t="shared" si="30"/>
        <v>26545</v>
      </c>
    </row>
    <row r="70" spans="1:6" ht="26.25" x14ac:dyDescent="0.25">
      <c r="A70" s="108" t="s">
        <v>190</v>
      </c>
      <c r="B70" s="103" t="s">
        <v>131</v>
      </c>
      <c r="C70" s="107">
        <f>C71</f>
        <v>20837.490000000002</v>
      </c>
      <c r="D70" s="107">
        <f t="shared" si="30"/>
        <v>26545</v>
      </c>
      <c r="E70" s="107">
        <f t="shared" si="30"/>
        <v>26545</v>
      </c>
      <c r="F70" s="107">
        <f t="shared" si="30"/>
        <v>26545</v>
      </c>
    </row>
    <row r="71" spans="1:6" x14ac:dyDescent="0.25">
      <c r="A71" s="99" t="s">
        <v>9</v>
      </c>
      <c r="B71" s="99" t="s">
        <v>12</v>
      </c>
      <c r="C71" s="102">
        <f>C72</f>
        <v>20837.490000000002</v>
      </c>
      <c r="D71" s="102">
        <f t="shared" si="30"/>
        <v>26545</v>
      </c>
      <c r="E71" s="102">
        <f t="shared" si="30"/>
        <v>26545</v>
      </c>
      <c r="F71" s="102">
        <f t="shared" si="30"/>
        <v>26545</v>
      </c>
    </row>
    <row r="72" spans="1:6" x14ac:dyDescent="0.25">
      <c r="A72" s="93">
        <v>6</v>
      </c>
      <c r="B72" s="91" t="s">
        <v>161</v>
      </c>
      <c r="C72" s="90">
        <f>C73</f>
        <v>20837.490000000002</v>
      </c>
      <c r="D72" s="90">
        <f t="shared" si="30"/>
        <v>26545</v>
      </c>
      <c r="E72" s="90">
        <f t="shared" si="30"/>
        <v>26545</v>
      </c>
      <c r="F72" s="90">
        <f t="shared" si="30"/>
        <v>26545</v>
      </c>
    </row>
    <row r="73" spans="1:6" x14ac:dyDescent="0.25">
      <c r="A73" s="63">
        <v>67</v>
      </c>
      <c r="B73" s="61" t="s">
        <v>162</v>
      </c>
      <c r="C73" s="62">
        <f>'Prihodi na petu'!C112</f>
        <v>20837.490000000002</v>
      </c>
      <c r="D73" s="62">
        <f>'Prihodi na petu'!D112</f>
        <v>26545</v>
      </c>
      <c r="E73" s="62">
        <f>'Prihodi na petu'!E112</f>
        <v>26545</v>
      </c>
      <c r="F73" s="62">
        <f>'Prihodi na petu'!F112</f>
        <v>26545</v>
      </c>
    </row>
    <row r="74" spans="1:6" ht="26.25" x14ac:dyDescent="0.25">
      <c r="A74" s="109" t="s">
        <v>132</v>
      </c>
      <c r="B74" s="110" t="s">
        <v>151</v>
      </c>
      <c r="C74" s="111">
        <f>C75</f>
        <v>3185.35</v>
      </c>
      <c r="D74" s="111">
        <f t="shared" ref="D74:F74" si="31">D75</f>
        <v>11149</v>
      </c>
      <c r="E74" s="111">
        <f t="shared" si="31"/>
        <v>11149</v>
      </c>
      <c r="F74" s="111">
        <f t="shared" si="31"/>
        <v>11149</v>
      </c>
    </row>
    <row r="75" spans="1:6" x14ac:dyDescent="0.25">
      <c r="A75" s="103" t="s">
        <v>153</v>
      </c>
      <c r="B75" s="103" t="s">
        <v>131</v>
      </c>
      <c r="C75" s="107">
        <f>C76+C79+C82</f>
        <v>3185.35</v>
      </c>
      <c r="D75" s="107">
        <f t="shared" ref="D75:F75" si="32">D76+D79+D82</f>
        <v>11149</v>
      </c>
      <c r="E75" s="107">
        <f t="shared" si="32"/>
        <v>11149</v>
      </c>
      <c r="F75" s="107">
        <f t="shared" si="32"/>
        <v>11149</v>
      </c>
    </row>
    <row r="76" spans="1:6" x14ac:dyDescent="0.25">
      <c r="A76" s="99" t="s">
        <v>99</v>
      </c>
      <c r="B76" s="99" t="s">
        <v>104</v>
      </c>
      <c r="C76" s="102">
        <f>C77</f>
        <v>530.89</v>
      </c>
      <c r="D76" s="102">
        <f t="shared" ref="D76:F77" si="33">D77</f>
        <v>1593</v>
      </c>
      <c r="E76" s="102">
        <f t="shared" si="33"/>
        <v>1593</v>
      </c>
      <c r="F76" s="102">
        <f t="shared" si="33"/>
        <v>1593</v>
      </c>
    </row>
    <row r="77" spans="1:6" x14ac:dyDescent="0.25">
      <c r="A77" s="93">
        <v>6</v>
      </c>
      <c r="B77" s="91" t="s">
        <v>161</v>
      </c>
      <c r="C77" s="90">
        <f>C78</f>
        <v>530.89</v>
      </c>
      <c r="D77" s="90">
        <f t="shared" si="33"/>
        <v>1593</v>
      </c>
      <c r="E77" s="90">
        <f t="shared" si="33"/>
        <v>1593</v>
      </c>
      <c r="F77" s="90">
        <f t="shared" si="33"/>
        <v>1593</v>
      </c>
    </row>
    <row r="78" spans="1:6" ht="26.25" x14ac:dyDescent="0.25">
      <c r="A78" s="63">
        <v>66</v>
      </c>
      <c r="B78" s="94" t="s">
        <v>170</v>
      </c>
      <c r="C78" s="62">
        <f>'Prihodi na petu'!C119</f>
        <v>530.89</v>
      </c>
      <c r="D78" s="62">
        <f>'Prihodi na petu'!D119</f>
        <v>1593</v>
      </c>
      <c r="E78" s="62">
        <f>'Prihodi na petu'!E119</f>
        <v>1593</v>
      </c>
      <c r="F78" s="62">
        <f>'Prihodi na petu'!F119</f>
        <v>1593</v>
      </c>
    </row>
    <row r="79" spans="1:6" x14ac:dyDescent="0.25">
      <c r="A79" s="99" t="s">
        <v>98</v>
      </c>
      <c r="B79" s="99" t="s">
        <v>100</v>
      </c>
      <c r="C79" s="102">
        <f>C80</f>
        <v>0</v>
      </c>
      <c r="D79" s="102">
        <f t="shared" ref="D79:F80" si="34">D80</f>
        <v>0</v>
      </c>
      <c r="E79" s="102">
        <f t="shared" si="34"/>
        <v>0</v>
      </c>
      <c r="F79" s="102">
        <f t="shared" si="34"/>
        <v>0</v>
      </c>
    </row>
    <row r="80" spans="1:6" x14ac:dyDescent="0.25">
      <c r="A80" s="93">
        <v>6</v>
      </c>
      <c r="B80" s="91" t="s">
        <v>161</v>
      </c>
      <c r="C80" s="90">
        <f>C81</f>
        <v>0</v>
      </c>
      <c r="D80" s="90">
        <f t="shared" si="34"/>
        <v>0</v>
      </c>
      <c r="E80" s="90">
        <f t="shared" si="34"/>
        <v>0</v>
      </c>
      <c r="F80" s="90">
        <f t="shared" si="34"/>
        <v>0</v>
      </c>
    </row>
    <row r="81" spans="1:6" x14ac:dyDescent="0.25">
      <c r="A81" s="63">
        <v>67</v>
      </c>
      <c r="B81" s="61" t="s">
        <v>162</v>
      </c>
      <c r="C81" s="62">
        <f>'Prihodi na petu'!C124</f>
        <v>0</v>
      </c>
      <c r="D81" s="62">
        <f>'Prihodi na petu'!D124</f>
        <v>0</v>
      </c>
      <c r="E81" s="62">
        <f>'Prihodi na petu'!E124</f>
        <v>0</v>
      </c>
      <c r="F81" s="62">
        <f>'Prihodi na petu'!F124</f>
        <v>0</v>
      </c>
    </row>
    <row r="82" spans="1:6" x14ac:dyDescent="0.25">
      <c r="A82" s="99" t="s">
        <v>113</v>
      </c>
      <c r="B82" s="99" t="s">
        <v>118</v>
      </c>
      <c r="C82" s="102">
        <f>C83</f>
        <v>2654.46</v>
      </c>
      <c r="D82" s="102">
        <f t="shared" ref="D82:F83" si="35">D83</f>
        <v>9556</v>
      </c>
      <c r="E82" s="102">
        <f t="shared" si="35"/>
        <v>9556</v>
      </c>
      <c r="F82" s="102">
        <f t="shared" si="35"/>
        <v>9556</v>
      </c>
    </row>
    <row r="83" spans="1:6" x14ac:dyDescent="0.25">
      <c r="A83" s="93">
        <v>6</v>
      </c>
      <c r="B83" s="91" t="s">
        <v>161</v>
      </c>
      <c r="C83" s="90">
        <f>C84</f>
        <v>2654.46</v>
      </c>
      <c r="D83" s="90">
        <f t="shared" si="35"/>
        <v>9556</v>
      </c>
      <c r="E83" s="90">
        <f t="shared" si="35"/>
        <v>9556</v>
      </c>
      <c r="F83" s="90">
        <f t="shared" si="35"/>
        <v>9556</v>
      </c>
    </row>
    <row r="84" spans="1:6" x14ac:dyDescent="0.25">
      <c r="A84" s="63">
        <v>67</v>
      </c>
      <c r="B84" s="61" t="s">
        <v>162</v>
      </c>
      <c r="C84" s="62">
        <f>'Prihodi na petu'!C129</f>
        <v>2654.46</v>
      </c>
      <c r="D84" s="62">
        <f>'Prihodi na petu'!D129</f>
        <v>9556</v>
      </c>
      <c r="E84" s="62">
        <f>'Prihodi na petu'!E129</f>
        <v>9556</v>
      </c>
      <c r="F84" s="62">
        <f>'Prihodi na petu'!F129</f>
        <v>9556</v>
      </c>
    </row>
  </sheetData>
  <mergeCells count="2">
    <mergeCell ref="A1:F1"/>
    <mergeCell ref="A3:F3"/>
  </mergeCells>
  <pageMargins left="0.7" right="0.7" top="0.75" bottom="0.75" header="0.3" footer="0.3"/>
  <pageSetup paperSize="9" scale="91" fitToHeight="0" orientation="landscape" r:id="rId1"/>
  <ignoredErrors>
    <ignoredError sqref="C10:F10 C14:D14 E14:F14 C23:F23 C26:F26 C29:F29 C38:F38 C42:F42 C50:F50 C53:F53 C57:F57 C65:F65 C68:F68 C73:F73 C75:F75 C78:F78 C81:F8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Naslovnica</vt:lpstr>
      <vt:lpstr>Sažetak</vt:lpstr>
      <vt:lpstr>Račun prihoda i rashoda</vt:lpstr>
      <vt:lpstr>Rashodi prema funkcijskoj </vt:lpstr>
      <vt:lpstr>Račun financiranja</vt:lpstr>
      <vt:lpstr>Rashodi na petu</vt:lpstr>
      <vt:lpstr>Prihodi na petu</vt:lpstr>
      <vt:lpstr>POSEBNI DIO - rashodi</vt:lpstr>
      <vt:lpstr>POSEBNI DIO - prihodi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2023-03-08T08:16:59Z</dcterms:modified>
</cp:coreProperties>
</file>