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CUNOVODSTVO\REBALANS\"/>
    </mc:Choice>
  </mc:AlternateContent>
  <bookViews>
    <workbookView xWindow="0" yWindow="0" windowWidth="2877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0" i="1" l="1"/>
  <c r="I225" i="1" l="1"/>
  <c r="I87" i="1"/>
  <c r="J137" i="1" l="1"/>
  <c r="J136" i="1" s="1"/>
  <c r="K136" i="1"/>
  <c r="I136" i="1"/>
  <c r="H136" i="1"/>
  <c r="H109" i="1"/>
  <c r="I138" i="1"/>
  <c r="K222" i="1"/>
  <c r="H60" i="1" l="1"/>
  <c r="I60" i="1"/>
  <c r="H61" i="1"/>
  <c r="I61" i="1"/>
  <c r="K61" i="1"/>
  <c r="K60" i="1" s="1"/>
  <c r="K59" i="1" s="1"/>
  <c r="K58" i="1" s="1"/>
  <c r="K57" i="1" s="1"/>
  <c r="K56" i="1" s="1"/>
  <c r="J62" i="1"/>
  <c r="J61" i="1" s="1"/>
  <c r="J60" i="1" s="1"/>
  <c r="I59" i="1"/>
  <c r="H59" i="1"/>
  <c r="I58" i="1"/>
  <c r="H58" i="1"/>
  <c r="I57" i="1"/>
  <c r="H57" i="1"/>
  <c r="I56" i="1"/>
  <c r="H56" i="1"/>
  <c r="K211" i="1"/>
  <c r="I211" i="1"/>
  <c r="H211" i="1"/>
  <c r="K225" i="1"/>
  <c r="J227" i="1"/>
  <c r="J226" i="1"/>
  <c r="J225" i="1" s="1"/>
  <c r="J59" i="1" l="1"/>
  <c r="J58" i="1" s="1"/>
  <c r="J57" i="1" s="1"/>
  <c r="J56" i="1" s="1"/>
  <c r="J139" i="1"/>
  <c r="J138" i="1" s="1"/>
  <c r="K138" i="1"/>
  <c r="H239" i="1"/>
  <c r="H238" i="1" s="1"/>
  <c r="H237" i="1" s="1"/>
  <c r="H236" i="1" s="1"/>
  <c r="H235" i="1" s="1"/>
  <c r="H234" i="1" s="1"/>
  <c r="H232" i="1"/>
  <c r="H229" i="1"/>
  <c r="H221" i="1"/>
  <c r="H220" i="1" s="1"/>
  <c r="H213" i="1"/>
  <c r="H203" i="1"/>
  <c r="H202" i="1" s="1"/>
  <c r="H201" i="1" s="1"/>
  <c r="H200" i="1" s="1"/>
  <c r="H199" i="1" s="1"/>
  <c r="H198" i="1" s="1"/>
  <c r="H196" i="1"/>
  <c r="H195" i="1" s="1"/>
  <c r="H194" i="1" s="1"/>
  <c r="H193" i="1" s="1"/>
  <c r="H192" i="1" s="1"/>
  <c r="H191" i="1" s="1"/>
  <c r="H189" i="1"/>
  <c r="H187" i="1"/>
  <c r="H184" i="1"/>
  <c r="H182" i="1"/>
  <c r="H179" i="1"/>
  <c r="H177" i="1"/>
  <c r="H174" i="1"/>
  <c r="H172" i="1"/>
  <c r="H165" i="1"/>
  <c r="H163" i="1"/>
  <c r="H160" i="1"/>
  <c r="H158" i="1"/>
  <c r="H151" i="1"/>
  <c r="H149" i="1"/>
  <c r="H147" i="1"/>
  <c r="H145" i="1"/>
  <c r="H134" i="1"/>
  <c r="H131" i="1"/>
  <c r="H122" i="1"/>
  <c r="H116" i="1"/>
  <c r="H113" i="1" s="1"/>
  <c r="H110" i="1"/>
  <c r="H107" i="1"/>
  <c r="H105" i="1"/>
  <c r="H103" i="1"/>
  <c r="H99" i="1"/>
  <c r="H94" i="1"/>
  <c r="H91" i="1"/>
  <c r="H90" i="1" s="1"/>
  <c r="H87" i="1"/>
  <c r="H86" i="1" s="1"/>
  <c r="H79" i="1"/>
  <c r="H77" i="1"/>
  <c r="H75" i="1"/>
  <c r="H70" i="1"/>
  <c r="H68" i="1"/>
  <c r="H54" i="1"/>
  <c r="H50" i="1"/>
  <c r="H31" i="1"/>
  <c r="H19" i="1"/>
  <c r="H13" i="1"/>
  <c r="J240" i="1"/>
  <c r="K239" i="1"/>
  <c r="K238" i="1" s="1"/>
  <c r="J239" i="1"/>
  <c r="I239" i="1"/>
  <c r="I238" i="1" s="1"/>
  <c r="I237" i="1" s="1"/>
  <c r="I236" i="1" s="1"/>
  <c r="I235" i="1" s="1"/>
  <c r="I234" i="1" s="1"/>
  <c r="J238" i="1"/>
  <c r="J237" i="1" s="1"/>
  <c r="J236" i="1" s="1"/>
  <c r="J235" i="1" s="1"/>
  <c r="J234" i="1" s="1"/>
  <c r="K237" i="1"/>
  <c r="K236" i="1" s="1"/>
  <c r="K235" i="1" s="1"/>
  <c r="K234" i="1" s="1"/>
  <c r="J233" i="1"/>
  <c r="K232" i="1"/>
  <c r="J232" i="1"/>
  <c r="I232" i="1"/>
  <c r="J231" i="1"/>
  <c r="J230" i="1"/>
  <c r="K229" i="1"/>
  <c r="I229" i="1"/>
  <c r="I228" i="1" s="1"/>
  <c r="J224" i="1"/>
  <c r="J223" i="1"/>
  <c r="J222" i="1"/>
  <c r="K221" i="1"/>
  <c r="K220" i="1" s="1"/>
  <c r="I221" i="1"/>
  <c r="I220" i="1" s="1"/>
  <c r="J214" i="1"/>
  <c r="K213" i="1"/>
  <c r="J213" i="1"/>
  <c r="I213" i="1"/>
  <c r="J212" i="1"/>
  <c r="J211" i="1" s="1"/>
  <c r="J204" i="1"/>
  <c r="K203" i="1"/>
  <c r="K202" i="1" s="1"/>
  <c r="J203" i="1"/>
  <c r="I203" i="1"/>
  <c r="I202" i="1" s="1"/>
  <c r="I201" i="1" s="1"/>
  <c r="I200" i="1" s="1"/>
  <c r="I199" i="1" s="1"/>
  <c r="I198" i="1" s="1"/>
  <c r="J202" i="1"/>
  <c r="J201" i="1" s="1"/>
  <c r="J200" i="1" s="1"/>
  <c r="J199" i="1" s="1"/>
  <c r="J198" i="1" s="1"/>
  <c r="K201" i="1"/>
  <c r="K200" i="1" s="1"/>
  <c r="K199" i="1" s="1"/>
  <c r="K198" i="1" s="1"/>
  <c r="J197" i="1"/>
  <c r="K196" i="1"/>
  <c r="K195" i="1" s="1"/>
  <c r="K194" i="1" s="1"/>
  <c r="K193" i="1" s="1"/>
  <c r="K192" i="1" s="1"/>
  <c r="K191" i="1" s="1"/>
  <c r="J196" i="1"/>
  <c r="J195" i="1" s="1"/>
  <c r="I196" i="1"/>
  <c r="I195" i="1" s="1"/>
  <c r="I194" i="1" s="1"/>
  <c r="I193" i="1" s="1"/>
  <c r="I192" i="1" s="1"/>
  <c r="I191" i="1" s="1"/>
  <c r="J194" i="1"/>
  <c r="J193" i="1" s="1"/>
  <c r="J192" i="1" s="1"/>
  <c r="J191" i="1" s="1"/>
  <c r="K189" i="1"/>
  <c r="J189" i="1"/>
  <c r="I189" i="1"/>
  <c r="J188" i="1"/>
  <c r="K187" i="1"/>
  <c r="J187" i="1"/>
  <c r="I187" i="1"/>
  <c r="J186" i="1"/>
  <c r="J185" i="1"/>
  <c r="K184" i="1"/>
  <c r="I184" i="1"/>
  <c r="J183" i="1"/>
  <c r="K182" i="1"/>
  <c r="J182" i="1"/>
  <c r="I182" i="1"/>
  <c r="J180" i="1"/>
  <c r="K179" i="1"/>
  <c r="J179" i="1"/>
  <c r="I179" i="1"/>
  <c r="J178" i="1"/>
  <c r="K177" i="1"/>
  <c r="J177" i="1"/>
  <c r="I177" i="1"/>
  <c r="J176" i="1"/>
  <c r="J175" i="1"/>
  <c r="K174" i="1"/>
  <c r="I174" i="1"/>
  <c r="J173" i="1"/>
  <c r="K172" i="1"/>
  <c r="J172" i="1"/>
  <c r="I172" i="1"/>
  <c r="I171" i="1" s="1"/>
  <c r="J166" i="1"/>
  <c r="K165" i="1"/>
  <c r="J165" i="1"/>
  <c r="I165" i="1"/>
  <c r="J164" i="1"/>
  <c r="K163" i="1"/>
  <c r="J163" i="1"/>
  <c r="I163" i="1"/>
  <c r="J162" i="1"/>
  <c r="J161" i="1"/>
  <c r="K160" i="1"/>
  <c r="I160" i="1"/>
  <c r="J159" i="1"/>
  <c r="K158" i="1"/>
  <c r="J158" i="1"/>
  <c r="I158" i="1"/>
  <c r="J152" i="1"/>
  <c r="K151" i="1"/>
  <c r="J151" i="1"/>
  <c r="I151" i="1"/>
  <c r="J150" i="1"/>
  <c r="K149" i="1"/>
  <c r="J149" i="1"/>
  <c r="I149" i="1"/>
  <c r="J148" i="1"/>
  <c r="K147" i="1"/>
  <c r="J147" i="1"/>
  <c r="I147" i="1"/>
  <c r="J146" i="1"/>
  <c r="K145" i="1"/>
  <c r="K144" i="1" s="1"/>
  <c r="K143" i="1" s="1"/>
  <c r="K142" i="1" s="1"/>
  <c r="K141" i="1" s="1"/>
  <c r="K140" i="1" s="1"/>
  <c r="J145" i="1"/>
  <c r="I145" i="1"/>
  <c r="I144" i="1" s="1"/>
  <c r="J144" i="1"/>
  <c r="J143" i="1" s="1"/>
  <c r="J142" i="1" s="1"/>
  <c r="J141" i="1" s="1"/>
  <c r="J140" i="1" s="1"/>
  <c r="I143" i="1"/>
  <c r="I142" i="1" s="1"/>
  <c r="I141" i="1" s="1"/>
  <c r="I140" i="1" s="1"/>
  <c r="J135" i="1"/>
  <c r="K134" i="1"/>
  <c r="J134" i="1"/>
  <c r="I134" i="1"/>
  <c r="J133" i="1"/>
  <c r="J132" i="1"/>
  <c r="K131" i="1"/>
  <c r="I131" i="1"/>
  <c r="J130" i="1"/>
  <c r="J129" i="1"/>
  <c r="J128" i="1"/>
  <c r="J127" i="1"/>
  <c r="J126" i="1"/>
  <c r="J125" i="1"/>
  <c r="J124" i="1"/>
  <c r="J123" i="1"/>
  <c r="K122" i="1"/>
  <c r="I122" i="1"/>
  <c r="J121" i="1"/>
  <c r="J120" i="1"/>
  <c r="J119" i="1"/>
  <c r="J118" i="1"/>
  <c r="J117" i="1"/>
  <c r="J115" i="1"/>
  <c r="J114" i="1"/>
  <c r="K113" i="1"/>
  <c r="I113" i="1"/>
  <c r="J112" i="1"/>
  <c r="J111" i="1"/>
  <c r="K110" i="1"/>
  <c r="I110" i="1"/>
  <c r="J108" i="1"/>
  <c r="K107" i="1"/>
  <c r="J107" i="1"/>
  <c r="I107" i="1"/>
  <c r="K105" i="1"/>
  <c r="J105" i="1"/>
  <c r="I105" i="1"/>
  <c r="J104" i="1"/>
  <c r="K103" i="1"/>
  <c r="J103" i="1"/>
  <c r="I103" i="1"/>
  <c r="J102" i="1"/>
  <c r="J101" i="1"/>
  <c r="J100" i="1"/>
  <c r="K99" i="1"/>
  <c r="I99" i="1"/>
  <c r="J98" i="1"/>
  <c r="J97" i="1"/>
  <c r="J96" i="1"/>
  <c r="J95" i="1"/>
  <c r="K94" i="1"/>
  <c r="I94" i="1"/>
  <c r="J92" i="1"/>
  <c r="K91" i="1"/>
  <c r="K90" i="1" s="1"/>
  <c r="J91" i="1"/>
  <c r="I91" i="1"/>
  <c r="I90" i="1" s="1"/>
  <c r="J90" i="1"/>
  <c r="J89" i="1"/>
  <c r="J88" i="1"/>
  <c r="K87" i="1"/>
  <c r="K86" i="1" s="1"/>
  <c r="I86" i="1"/>
  <c r="J80" i="1"/>
  <c r="K79" i="1"/>
  <c r="J79" i="1"/>
  <c r="I79" i="1"/>
  <c r="J78" i="1"/>
  <c r="J77" i="1" s="1"/>
  <c r="K77" i="1"/>
  <c r="I77" i="1"/>
  <c r="J76" i="1"/>
  <c r="J75" i="1" s="1"/>
  <c r="K75" i="1"/>
  <c r="I75" i="1"/>
  <c r="J74" i="1"/>
  <c r="J73" i="1"/>
  <c r="J72" i="1"/>
  <c r="J71" i="1"/>
  <c r="K70" i="1"/>
  <c r="I70" i="1"/>
  <c r="J69" i="1"/>
  <c r="K68" i="1"/>
  <c r="J68" i="1"/>
  <c r="I68" i="1"/>
  <c r="J55" i="1"/>
  <c r="K54" i="1"/>
  <c r="J54" i="1"/>
  <c r="I54" i="1"/>
  <c r="J53" i="1"/>
  <c r="J52" i="1"/>
  <c r="J51" i="1"/>
  <c r="K50" i="1"/>
  <c r="I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K31" i="1"/>
  <c r="I31" i="1"/>
  <c r="J30" i="1"/>
  <c r="J29" i="1"/>
  <c r="J28" i="1"/>
  <c r="J27" i="1"/>
  <c r="J26" i="1"/>
  <c r="J25" i="1"/>
  <c r="J24" i="1"/>
  <c r="J23" i="1"/>
  <c r="J22" i="1"/>
  <c r="J21" i="1"/>
  <c r="J20" i="1"/>
  <c r="K19" i="1"/>
  <c r="I19" i="1"/>
  <c r="J18" i="1"/>
  <c r="J17" i="1"/>
  <c r="J16" i="1"/>
  <c r="J15" i="1"/>
  <c r="J14" i="1"/>
  <c r="K13" i="1"/>
  <c r="I13" i="1"/>
  <c r="I109" i="1" l="1"/>
  <c r="K109" i="1"/>
  <c r="J116" i="1"/>
  <c r="J113" i="1" s="1"/>
  <c r="I219" i="1"/>
  <c r="I218" i="1" s="1"/>
  <c r="I217" i="1" s="1"/>
  <c r="I216" i="1" s="1"/>
  <c r="I215" i="1" s="1"/>
  <c r="I67" i="1"/>
  <c r="I210" i="1"/>
  <c r="I209" i="1" s="1"/>
  <c r="I208" i="1" s="1"/>
  <c r="I207" i="1" s="1"/>
  <c r="I206" i="1" s="1"/>
  <c r="I205" i="1" s="1"/>
  <c r="H171" i="1"/>
  <c r="I12" i="1"/>
  <c r="I11" i="1" s="1"/>
  <c r="I10" i="1" s="1"/>
  <c r="I9" i="1" s="1"/>
  <c r="I8" i="1" s="1"/>
  <c r="H67" i="1"/>
  <c r="J50" i="1"/>
  <c r="K93" i="1"/>
  <c r="J94" i="1"/>
  <c r="J122" i="1"/>
  <c r="J221" i="1"/>
  <c r="J220" i="1" s="1"/>
  <c r="H12" i="1"/>
  <c r="H11" i="1" s="1"/>
  <c r="H10" i="1" s="1"/>
  <c r="H9" i="1" s="1"/>
  <c r="H8" i="1" s="1"/>
  <c r="H144" i="1"/>
  <c r="H143" i="1" s="1"/>
  <c r="H142" i="1" s="1"/>
  <c r="H141" i="1" s="1"/>
  <c r="H140" i="1" s="1"/>
  <c r="H157" i="1"/>
  <c r="H156" i="1" s="1"/>
  <c r="H155" i="1" s="1"/>
  <c r="H154" i="1" s="1"/>
  <c r="H153" i="1" s="1"/>
  <c r="H228" i="1"/>
  <c r="H219" i="1" s="1"/>
  <c r="H218" i="1" s="1"/>
  <c r="H217" i="1" s="1"/>
  <c r="H216" i="1" s="1"/>
  <c r="H215" i="1" s="1"/>
  <c r="I181" i="1"/>
  <c r="I170" i="1" s="1"/>
  <c r="I169" i="1" s="1"/>
  <c r="I168" i="1" s="1"/>
  <c r="I167" i="1" s="1"/>
  <c r="J70" i="1"/>
  <c r="J67" i="1" s="1"/>
  <c r="J66" i="1" s="1"/>
  <c r="J65" i="1" s="1"/>
  <c r="J64" i="1" s="1"/>
  <c r="J63" i="1" s="1"/>
  <c r="I93" i="1"/>
  <c r="K157" i="1"/>
  <c r="K156" i="1" s="1"/>
  <c r="K155" i="1" s="1"/>
  <c r="K154" i="1" s="1"/>
  <c r="K153" i="1" s="1"/>
  <c r="I157" i="1"/>
  <c r="I156" i="1" s="1"/>
  <c r="I155" i="1" s="1"/>
  <c r="I154" i="1" s="1"/>
  <c r="I153" i="1" s="1"/>
  <c r="J174" i="1"/>
  <c r="J184" i="1"/>
  <c r="H93" i="1"/>
  <c r="H181" i="1"/>
  <c r="H210" i="1"/>
  <c r="H209" i="1" s="1"/>
  <c r="H208" i="1" s="1"/>
  <c r="H207" i="1" s="1"/>
  <c r="H206" i="1" s="1"/>
  <c r="H205" i="1" s="1"/>
  <c r="J87" i="1"/>
  <c r="J86" i="1" s="1"/>
  <c r="K181" i="1"/>
  <c r="K171" i="1"/>
  <c r="J31" i="1"/>
  <c r="K12" i="1"/>
  <c r="K11" i="1" s="1"/>
  <c r="K10" i="1" s="1"/>
  <c r="K9" i="1" s="1"/>
  <c r="K8" i="1" s="1"/>
  <c r="J13" i="1"/>
  <c r="K228" i="1"/>
  <c r="K219" i="1" s="1"/>
  <c r="K210" i="1"/>
  <c r="K209" i="1" s="1"/>
  <c r="K208" i="1" s="1"/>
  <c r="K207" i="1" s="1"/>
  <c r="K206" i="1" s="1"/>
  <c r="K205" i="1" s="1"/>
  <c r="J181" i="1"/>
  <c r="J171" i="1"/>
  <c r="J160" i="1"/>
  <c r="J157" i="1" s="1"/>
  <c r="J156" i="1" s="1"/>
  <c r="J155" i="1" s="1"/>
  <c r="J154" i="1" s="1"/>
  <c r="J153" i="1" s="1"/>
  <c r="J110" i="1"/>
  <c r="K67" i="1"/>
  <c r="J19" i="1"/>
  <c r="J99" i="1"/>
  <c r="J131" i="1"/>
  <c r="J210" i="1"/>
  <c r="J209" i="1" s="1"/>
  <c r="J208" i="1" s="1"/>
  <c r="J207" i="1" s="1"/>
  <c r="J206" i="1" s="1"/>
  <c r="J205" i="1" s="1"/>
  <c r="J229" i="1"/>
  <c r="J228" i="1" s="1"/>
  <c r="J109" i="1" l="1"/>
  <c r="K66" i="1"/>
  <c r="K65" i="1" s="1"/>
  <c r="K64" i="1" s="1"/>
  <c r="K63" i="1" s="1"/>
  <c r="K7" i="1" s="1"/>
  <c r="H66" i="1"/>
  <c r="H65" i="1" s="1"/>
  <c r="H64" i="1" s="1"/>
  <c r="H63" i="1" s="1"/>
  <c r="H7" i="1" s="1"/>
  <c r="I66" i="1"/>
  <c r="I65" i="1" s="1"/>
  <c r="I64" i="1" s="1"/>
  <c r="I63" i="1" s="1"/>
  <c r="I7" i="1" s="1"/>
  <c r="H170" i="1"/>
  <c r="H169" i="1" s="1"/>
  <c r="H168" i="1" s="1"/>
  <c r="H167" i="1" s="1"/>
  <c r="I85" i="1"/>
  <c r="I84" i="1" s="1"/>
  <c r="I83" i="1" s="1"/>
  <c r="I82" i="1" s="1"/>
  <c r="I81" i="1" s="1"/>
  <c r="K85" i="1"/>
  <c r="K84" i="1" s="1"/>
  <c r="K83" i="1" s="1"/>
  <c r="K82" i="1" s="1"/>
  <c r="H85" i="1"/>
  <c r="H84" i="1" s="1"/>
  <c r="H83" i="1" s="1"/>
  <c r="H82" i="1" s="1"/>
  <c r="J219" i="1"/>
  <c r="J218" i="1" s="1"/>
  <c r="J217" i="1" s="1"/>
  <c r="J216" i="1" s="1"/>
  <c r="J215" i="1" s="1"/>
  <c r="K218" i="1"/>
  <c r="K217" i="1" s="1"/>
  <c r="K216" i="1" s="1"/>
  <c r="K215" i="1" s="1"/>
  <c r="J93" i="1"/>
  <c r="H81" i="1"/>
  <c r="J170" i="1"/>
  <c r="J169" i="1" s="1"/>
  <c r="J168" i="1" s="1"/>
  <c r="J167" i="1" s="1"/>
  <c r="K170" i="1"/>
  <c r="K169" i="1" s="1"/>
  <c r="K168" i="1" s="1"/>
  <c r="K167" i="1" s="1"/>
  <c r="J12" i="1"/>
  <c r="J11" i="1" s="1"/>
  <c r="J10" i="1" s="1"/>
  <c r="J9" i="1" s="1"/>
  <c r="J8" i="1" s="1"/>
  <c r="J7" i="1" s="1"/>
  <c r="H6" i="1" l="1"/>
  <c r="H5" i="1" s="1"/>
  <c r="H4" i="1" s="1"/>
  <c r="H3" i="1" s="1"/>
  <c r="H2" i="1" s="1"/>
  <c r="J85" i="1"/>
  <c r="J84" i="1" s="1"/>
  <c r="J83" i="1" s="1"/>
  <c r="J82" i="1" s="1"/>
  <c r="J81" i="1" s="1"/>
  <c r="J6" i="1" s="1"/>
  <c r="J5" i="1" s="1"/>
  <c r="J4" i="1" s="1"/>
  <c r="J3" i="1" s="1"/>
  <c r="J2" i="1" s="1"/>
  <c r="J241" i="1" s="1"/>
  <c r="I6" i="1"/>
  <c r="I5" i="1" s="1"/>
  <c r="I4" i="1" s="1"/>
  <c r="I3" i="1" s="1"/>
  <c r="I2" i="1" s="1"/>
  <c r="K81" i="1"/>
  <c r="K6" i="1" s="1"/>
  <c r="K5" i="1" s="1"/>
  <c r="K4" i="1" s="1"/>
  <c r="K3" i="1" s="1"/>
  <c r="K2" i="1" s="1"/>
  <c r="K241" i="1" s="1"/>
</calcChain>
</file>

<file path=xl/sharedStrings.xml><?xml version="1.0" encoding="utf-8"?>
<sst xmlns="http://schemas.openxmlformats.org/spreadsheetml/2006/main" count="312" uniqueCount="134">
  <si>
    <t>Oznaka</t>
  </si>
  <si>
    <t>Razdjel</t>
  </si>
  <si>
    <t>Glava</t>
  </si>
  <si>
    <t>Aktivnost</t>
  </si>
  <si>
    <t>Izvor fin.</t>
  </si>
  <si>
    <t>Konto</t>
  </si>
  <si>
    <t>Naziv</t>
  </si>
  <si>
    <t>Godišnji plan</t>
  </si>
  <si>
    <t>Ostvarenje</t>
  </si>
  <si>
    <t>Rebalans +/-</t>
  </si>
  <si>
    <t>SVEUKUPNO</t>
  </si>
  <si>
    <t>Razdjel: 8</t>
  </si>
  <si>
    <t>UPRAVNI ODJEL ZA OBRAZOVANJE, ŠPORT, SOCIJALNU SKRB I CIVILNO DRUŠTVO</t>
  </si>
  <si>
    <t>Glava: 8-31</t>
  </si>
  <si>
    <t>OSNOVNO ŠKOLSTVO</t>
  </si>
  <si>
    <t>OŠ MOKOŠICA</t>
  </si>
  <si>
    <t>Uprava: 0007</t>
  </si>
  <si>
    <t>DECENTRALIZIRANE FUNKCIJE- MINIMALNI FINANCIJSKI STANDARD</t>
  </si>
  <si>
    <t>MATERIJALNI I FINANCIJSKI RASHODI</t>
  </si>
  <si>
    <t>Funk. klas: 0</t>
  </si>
  <si>
    <t>Javnost</t>
  </si>
  <si>
    <t>Funk. klas: 09</t>
  </si>
  <si>
    <t>OBRAZOVANJE</t>
  </si>
  <si>
    <t>Funk. klas: 091</t>
  </si>
  <si>
    <t>Predškolsko i osnovno obrazovanje</t>
  </si>
  <si>
    <t>Izvor: 31</t>
  </si>
  <si>
    <t>Potpore za decentralizirane izdatke</t>
  </si>
  <si>
    <t>Naknade troškova zaposlenima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</si>
  <si>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</si>
  <si>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</si>
  <si>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</si>
  <si>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</si>
  <si>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Teèajevi i struèni ispiti</t>
  </si>
  <si>
    <t>Rashodi za materijal i energiju</t>
  </si>
  <si>
    <t>Uredski materijal</t>
  </si>
  <si>
    <t>Literatura (publikacije, èasopisi, glasila, knjige i ostalo)</t>
  </si>
  <si>
    <t>Materijal i sredstva za èišæenje i održavanje</t>
  </si>
  <si>
    <t>Materijal za higijenske potrebe i njegu</t>
  </si>
  <si>
    <t>Ostali materijal za potrebe redovnog poslovanja</t>
  </si>
  <si>
    <t>Elektrièna energija</t>
  </si>
  <si>
    <t>Plin</t>
  </si>
  <si>
    <t>Motorni benzin i dizel gorivo</t>
  </si>
  <si>
    <t>Materijal i dijelovi za tekuæe i inveticijsko održavanje graðevinskih objekata</t>
  </si>
  <si>
    <t>Sitni inventar</t>
  </si>
  <si>
    <t>Službena, radna i zaštitna odjeæa i obuæa</t>
  </si>
  <si>
    <t>Rashodi za usluge</t>
  </si>
  <si>
    <t>Usluge telefona, telefaksa</t>
  </si>
  <si>
    <t>Poštarina (pisma, tiskanice i sl.)</t>
  </si>
  <si>
    <t>Ostale usluge za komunikaciju i prijevoz</t>
  </si>
  <si>
    <t>Usluge tekuæeg i investicijskog održavanja graðevinskih objekata</t>
  </si>
  <si>
    <t>Usluge tekuæeg i investicijskog održavanja postrojenja i opreme</t>
  </si>
  <si>
    <t>Elektronski mediji</t>
  </si>
  <si>
    <t>Opskrba vodom</t>
  </si>
  <si>
    <t>Iznošenje i odvoz smeæa</t>
  </si>
  <si>
    <t>Deratizacija i dezinsekcija</t>
  </si>
  <si>
    <t>Dimnjaèarske i ekološke usluge</t>
  </si>
  <si>
    <t>Ostale komunalne usluge</t>
  </si>
  <si>
    <t>Obvezni i preventivni zdravstveni pregledi zaposlenika</t>
  </si>
  <si>
    <t>Ostale intelektualne usluge</t>
  </si>
  <si>
    <t>Usluge ažuriranja raèunalnih baza</t>
  </si>
  <si>
    <t>Ostale raèunalne usluge</t>
  </si>
  <si>
    <t>Grafièke i tiskarske usluge, usluge kopiranja i uvezivanja i slièno</t>
  </si>
  <si>
    <t>Usluge èuvanja imovine i obveza</t>
  </si>
  <si>
    <t>Ostale nespomenute usluge</t>
  </si>
  <si>
    <t>Ostali nespomenuti rashodi poslovanja</t>
  </si>
  <si>
    <t>Premije osiguranja ostale imovine</t>
  </si>
  <si>
    <t>Reprezentacija</t>
  </si>
  <si>
    <t>Tuzemne èlanarine</t>
  </si>
  <si>
    <t>Ostali financijski rashodi</t>
  </si>
  <si>
    <t>Usluge banaka</t>
  </si>
  <si>
    <t>REDOVNA DJELATNOST OSNOVNOG OBRAZOVANJA</t>
  </si>
  <si>
    <t>Izvor: 49</t>
  </si>
  <si>
    <t>Pomoæi iz državnog proraèuna za plaæe te ostale rashode za zaposlene</t>
  </si>
  <si>
    <t>Plaæe</t>
  </si>
  <si>
    <t>Plaæe za zaposlene</t>
  </si>
  <si>
    <t>Ostali rashodi za zaposlene</t>
  </si>
  <si>
    <t>Nagrade</t>
  </si>
  <si>
    <t>Darovi</t>
  </si>
  <si>
    <t>Naknade za bolest, invalidnost i smrtni sluèaj</t>
  </si>
  <si>
    <t>Regres za godišnji odmor</t>
  </si>
  <si>
    <t>Doprinosi na plaæe</t>
  </si>
  <si>
    <t>Doprinosi za obvezno zdravstveno osiguranje</t>
  </si>
  <si>
    <t>Naknade za prijevoz na posao i s posla</t>
  </si>
  <si>
    <t>_x000D_
Novèana naknada poslodavca zbog nezapošljavanja osoba s invaliditetom</t>
  </si>
  <si>
    <t>DECENTRALIZIRANE FUNKCIJE - IZNAD MINIMALNOG FINANCIJSKOG STANDARDA</t>
  </si>
  <si>
    <t>OSTALI PROJEKTI U OSNOVNOM ŠKOLSTVU</t>
  </si>
  <si>
    <t>Izvor: 11</t>
  </si>
  <si>
    <t>Opæi prihodi i primici</t>
  </si>
  <si>
    <t>Ostale naknade graðanima i kuæanstvima iz proraèuna</t>
  </si>
  <si>
    <t>Ostale naknade iz proračuna u novcu</t>
  </si>
  <si>
    <t>Sufinanciranje cijene prijevoza</t>
  </si>
  <si>
    <t>Izvor: 25</t>
  </si>
  <si>
    <t>Vlastiti prihodi proraèunskih korisnika</t>
  </si>
  <si>
    <t>Izvor: 29</t>
  </si>
  <si>
    <t>Višak / manjak  prihoda proraèunskih korisnika</t>
  </si>
  <si>
    <t>Postrojenja i oprema</t>
  </si>
  <si>
    <t>Ostala uredska oprema</t>
  </si>
  <si>
    <t>Prijevozna sredstva</t>
  </si>
  <si>
    <t>Bicikli</t>
  </si>
  <si>
    <t>Izvor: 55</t>
  </si>
  <si>
    <t>Donacije i ostali namjenski prihodi proraèunskih korisnika</t>
  </si>
  <si>
    <t>Namirnice</t>
  </si>
  <si>
    <t>Knjige u knjižnici</t>
  </si>
  <si>
    <t>PRODUŽENI BORAVAK</t>
  </si>
  <si>
    <t>STRUÈNO RAZVOJNE SLUŽBE</t>
  </si>
  <si>
    <t>ASISTENT U NASTAVI</t>
  </si>
  <si>
    <t>Izvor: 44</t>
  </si>
  <si>
    <t>EU fondovi-pomoæi</t>
  </si>
  <si>
    <t>DODATNA NASTAVA</t>
  </si>
  <si>
    <t>SHEMA ŠKOLSKOG VOÆA</t>
  </si>
  <si>
    <t>Prehrana</t>
  </si>
  <si>
    <t>KAPITALNO ULAGANJE U ŠKOLSTVO - MINIMALNI FINANCIJSKI STANDARD</t>
  </si>
  <si>
    <t>ŠKOLSKA OPREMA</t>
  </si>
  <si>
    <t>Knjige, umjetnièka djela i ostale izložbene vrijednosti</t>
  </si>
  <si>
    <t>KAPITALNO ULAGANJE U ŠKOLSTVO - IZNAD MINIMALNOG FINANCIJSKOG STANDARDA</t>
  </si>
  <si>
    <t>Raèunala i raèunalna oprema</t>
  </si>
  <si>
    <t>Ostala komunikacijska oprema</t>
  </si>
  <si>
    <t>Oprema za grijanje, ventilaciju i hlaðenje</t>
  </si>
  <si>
    <t>Sportska oprema</t>
  </si>
  <si>
    <t>ŠKOLSKE ZGRADE</t>
  </si>
  <si>
    <t>Dodatna ulaganja na graðevinskim objektima</t>
  </si>
  <si>
    <t>UKUPNO:</t>
  </si>
  <si>
    <t>Predsjednica Školskog odbora</t>
  </si>
  <si>
    <t>Ravnateljica OŠ Mokošica</t>
  </si>
  <si>
    <t>Rina Miloglav-Vlahov</t>
  </si>
  <si>
    <t>dr.sc. Petra Đapić-Caput</t>
  </si>
  <si>
    <t>Opći prihodi i primici</t>
  </si>
  <si>
    <t>Usluge tekućeg i inv. održavanja postrojenja i opreme</t>
  </si>
  <si>
    <t>Grafičke i tiskarske usluge, usluge kopiranja i uvezivanja i slièno</t>
  </si>
  <si>
    <t>Usluge tekućeg i investicijskog održavanja postrojenja i opreme</t>
  </si>
  <si>
    <t>Računala i rač. oprema</t>
  </si>
  <si>
    <t>TEKUĆE I INV. ODRŽAVANJE IZNAD MINIMALNOG STANDARDA</t>
  </si>
  <si>
    <t>Konačan plan</t>
  </si>
  <si>
    <t>EU fondovi-pomoći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</si>
</sst>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BD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1" fillId="8" borderId="2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0" fontId="1" fillId="8" borderId="3" xfId="0" applyFont="1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3" xfId="0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9" fillId="8" borderId="1" xfId="0" applyNumberFormat="1" applyFont="1" applyFill="1" applyBorder="1" applyAlignment="1">
      <alignment vertical="center"/>
    </xf>
    <xf numFmtId="4" fontId="9" fillId="8" borderId="2" xfId="0" applyNumberFormat="1" applyFont="1" applyFill="1" applyBorder="1" applyAlignment="1">
      <alignment vertical="center"/>
    </xf>
    <xf numFmtId="4" fontId="9" fillId="8" borderId="3" xfId="0" applyNumberFormat="1" applyFont="1" applyFill="1" applyBorder="1" applyAlignment="1">
      <alignment vertical="center"/>
    </xf>
    <xf numFmtId="4" fontId="9" fillId="7" borderId="1" xfId="0" applyNumberFormat="1" applyFont="1" applyFill="1" applyBorder="1" applyAlignment="1">
      <alignment vertical="center"/>
    </xf>
    <xf numFmtId="4" fontId="7" fillId="8" borderId="2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abSelected="1" topLeftCell="A214" zoomScaleNormal="100" workbookViewId="0">
      <selection activeCell="N227" sqref="A1:XFD1048576"/>
    </sheetView>
  </sheetViews>
  <sheetFormatPr defaultRowHeight="15" x14ac:dyDescent="0.25"/>
  <cols>
    <col min="1" max="1" width="14.140625" style="3" customWidth="1"/>
    <col min="2" max="2" width="5.28515625" style="3" customWidth="1"/>
    <col min="3" max="3" width="7" style="3" customWidth="1"/>
    <col min="4" max="4" width="10" style="3" bestFit="1" customWidth="1"/>
    <col min="5" max="5" width="5.28515625" style="3" customWidth="1"/>
    <col min="6" max="6" width="9.140625" style="3"/>
    <col min="7" max="7" width="33.140625" style="31" customWidth="1"/>
    <col min="8" max="8" width="11.140625" style="32" customWidth="1"/>
    <col min="9" max="9" width="13.28515625" style="32" customWidth="1"/>
    <col min="10" max="10" width="11.28515625" style="3" customWidth="1"/>
    <col min="11" max="11" width="11" style="3" customWidth="1"/>
    <col min="12" max="16384" width="9.140625" style="3"/>
  </cols>
  <sheetData>
    <row r="1" spans="1:11" x14ac:dyDescent="0.2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1" t="s">
        <v>6</v>
      </c>
      <c r="H1" s="42" t="s">
        <v>7</v>
      </c>
      <c r="I1" s="42" t="s">
        <v>8</v>
      </c>
      <c r="J1" s="43" t="s">
        <v>9</v>
      </c>
      <c r="K1" s="43" t="s">
        <v>132</v>
      </c>
    </row>
    <row r="2" spans="1:11" x14ac:dyDescent="0.25">
      <c r="A2" s="4" t="s">
        <v>10</v>
      </c>
      <c r="B2" s="4">
        <v>0</v>
      </c>
      <c r="C2" s="4">
        <v>0</v>
      </c>
      <c r="D2" s="4"/>
      <c r="E2" s="4"/>
      <c r="F2" s="4"/>
      <c r="G2" s="5"/>
      <c r="H2" s="44">
        <f t="shared" ref="H2:K5" si="0">H3</f>
        <v>14001100</v>
      </c>
      <c r="I2" s="44">
        <f t="shared" si="0"/>
        <v>8514706.1699999981</v>
      </c>
      <c r="J2" s="44">
        <f t="shared" si="0"/>
        <v>-746950</v>
      </c>
      <c r="K2" s="44">
        <f t="shared" si="0"/>
        <v>13254150</v>
      </c>
    </row>
    <row r="3" spans="1:11" ht="45" x14ac:dyDescent="0.25">
      <c r="A3" s="6" t="s">
        <v>11</v>
      </c>
      <c r="B3" s="6">
        <v>8</v>
      </c>
      <c r="C3" s="6">
        <v>0</v>
      </c>
      <c r="D3" s="6"/>
      <c r="E3" s="6"/>
      <c r="F3" s="6"/>
      <c r="G3" s="7" t="s">
        <v>12</v>
      </c>
      <c r="H3" s="45">
        <f t="shared" si="0"/>
        <v>14001100</v>
      </c>
      <c r="I3" s="45">
        <f t="shared" si="0"/>
        <v>8514706.1699999981</v>
      </c>
      <c r="J3" s="45">
        <f t="shared" si="0"/>
        <v>-746950</v>
      </c>
      <c r="K3" s="45">
        <f t="shared" si="0"/>
        <v>13254150</v>
      </c>
    </row>
    <row r="4" spans="1:11" x14ac:dyDescent="0.25">
      <c r="A4" s="6" t="s">
        <v>13</v>
      </c>
      <c r="B4" s="6">
        <v>8</v>
      </c>
      <c r="C4" s="6">
        <v>31</v>
      </c>
      <c r="D4" s="6"/>
      <c r="E4" s="6"/>
      <c r="F4" s="6"/>
      <c r="G4" s="7" t="s">
        <v>14</v>
      </c>
      <c r="H4" s="45">
        <f t="shared" si="0"/>
        <v>14001100</v>
      </c>
      <c r="I4" s="45">
        <f t="shared" si="0"/>
        <v>8514706.1699999981</v>
      </c>
      <c r="J4" s="45">
        <f t="shared" si="0"/>
        <v>-746950</v>
      </c>
      <c r="K4" s="45">
        <f t="shared" si="0"/>
        <v>13254150</v>
      </c>
    </row>
    <row r="5" spans="1:11" x14ac:dyDescent="0.25">
      <c r="A5" s="6">
        <v>9021</v>
      </c>
      <c r="B5" s="6">
        <v>8</v>
      </c>
      <c r="C5" s="6">
        <v>31</v>
      </c>
      <c r="D5" s="6"/>
      <c r="E5" s="6"/>
      <c r="F5" s="6"/>
      <c r="G5" s="7" t="s">
        <v>15</v>
      </c>
      <c r="H5" s="45">
        <f t="shared" si="0"/>
        <v>14001100</v>
      </c>
      <c r="I5" s="45">
        <f t="shared" si="0"/>
        <v>8514706.1699999981</v>
      </c>
      <c r="J5" s="45">
        <f t="shared" si="0"/>
        <v>-746950</v>
      </c>
      <c r="K5" s="45">
        <f t="shared" si="0"/>
        <v>13254150</v>
      </c>
    </row>
    <row r="6" spans="1:11" x14ac:dyDescent="0.25">
      <c r="A6" s="6" t="s">
        <v>16</v>
      </c>
      <c r="B6" s="6">
        <v>8</v>
      </c>
      <c r="C6" s="6">
        <v>31</v>
      </c>
      <c r="D6" s="6"/>
      <c r="E6" s="6"/>
      <c r="F6" s="6"/>
      <c r="G6" s="7" t="s">
        <v>15</v>
      </c>
      <c r="H6" s="45">
        <f>H7+H81+H205+H215</f>
        <v>14001100</v>
      </c>
      <c r="I6" s="45">
        <f>I7+I81+I205+I215</f>
        <v>8514706.1699999981</v>
      </c>
      <c r="J6" s="45">
        <f>J7+J81+J205+J215</f>
        <v>-746950</v>
      </c>
      <c r="K6" s="45">
        <f>K7+K81+K205+K215</f>
        <v>13254150</v>
      </c>
    </row>
    <row r="7" spans="1:11" ht="45" x14ac:dyDescent="0.25">
      <c r="A7" s="8">
        <v>18054</v>
      </c>
      <c r="B7" s="8">
        <v>8</v>
      </c>
      <c r="C7" s="8">
        <v>31</v>
      </c>
      <c r="D7" s="8">
        <v>18054</v>
      </c>
      <c r="E7" s="8"/>
      <c r="F7" s="8"/>
      <c r="G7" s="9" t="s">
        <v>17</v>
      </c>
      <c r="H7" s="46">
        <f>H8+H63+H56</f>
        <v>11769000</v>
      </c>
      <c r="I7" s="46">
        <f>I8+I63</f>
        <v>7032016.5899999989</v>
      </c>
      <c r="J7" s="46">
        <f>J8+J63+J56</f>
        <v>-663100</v>
      </c>
      <c r="K7" s="46">
        <f>K8+K63+K56</f>
        <v>11105900</v>
      </c>
    </row>
    <row r="8" spans="1:11" ht="30" x14ac:dyDescent="0.25">
      <c r="A8" s="1">
        <v>18054001</v>
      </c>
      <c r="B8" s="1">
        <v>8</v>
      </c>
      <c r="C8" s="1">
        <v>31</v>
      </c>
      <c r="D8" s="1">
        <v>18054001</v>
      </c>
      <c r="E8" s="1"/>
      <c r="F8" s="1"/>
      <c r="G8" s="2" t="s">
        <v>18</v>
      </c>
      <c r="H8" s="47">
        <f t="shared" ref="H8:K11" si="1">H9</f>
        <v>1082000</v>
      </c>
      <c r="I8" s="47">
        <f t="shared" si="1"/>
        <v>779700.84000000008</v>
      </c>
      <c r="J8" s="47">
        <f t="shared" si="1"/>
        <v>0</v>
      </c>
      <c r="K8" s="47">
        <f t="shared" si="1"/>
        <v>1082000</v>
      </c>
    </row>
    <row r="9" spans="1:11" x14ac:dyDescent="0.25">
      <c r="A9" s="10" t="s">
        <v>19</v>
      </c>
      <c r="B9" s="10">
        <v>8</v>
      </c>
      <c r="C9" s="10">
        <v>31</v>
      </c>
      <c r="D9" s="10">
        <v>18054001</v>
      </c>
      <c r="E9" s="10"/>
      <c r="F9" s="10"/>
      <c r="G9" s="11" t="s">
        <v>20</v>
      </c>
      <c r="H9" s="48">
        <f t="shared" si="1"/>
        <v>1082000</v>
      </c>
      <c r="I9" s="48">
        <f t="shared" si="1"/>
        <v>779700.84000000008</v>
      </c>
      <c r="J9" s="48">
        <f t="shared" si="1"/>
        <v>0</v>
      </c>
      <c r="K9" s="48">
        <f t="shared" si="1"/>
        <v>1082000</v>
      </c>
    </row>
    <row r="10" spans="1:11" x14ac:dyDescent="0.25">
      <c r="A10" s="10" t="s">
        <v>21</v>
      </c>
      <c r="B10" s="10">
        <v>8</v>
      </c>
      <c r="C10" s="10">
        <v>31</v>
      </c>
      <c r="D10" s="10">
        <v>18054001</v>
      </c>
      <c r="E10" s="10"/>
      <c r="F10" s="10"/>
      <c r="G10" s="11" t="s">
        <v>22</v>
      </c>
      <c r="H10" s="48">
        <f t="shared" si="1"/>
        <v>1082000</v>
      </c>
      <c r="I10" s="48">
        <f t="shared" si="1"/>
        <v>779700.84000000008</v>
      </c>
      <c r="J10" s="48">
        <f t="shared" si="1"/>
        <v>0</v>
      </c>
      <c r="K10" s="48">
        <f t="shared" si="1"/>
        <v>1082000</v>
      </c>
    </row>
    <row r="11" spans="1:11" x14ac:dyDescent="0.25">
      <c r="A11" s="10" t="s">
        <v>23</v>
      </c>
      <c r="B11" s="10">
        <v>8</v>
      </c>
      <c r="C11" s="10">
        <v>31</v>
      </c>
      <c r="D11" s="10">
        <v>18054001</v>
      </c>
      <c r="E11" s="10"/>
      <c r="F11" s="10"/>
      <c r="G11" s="11" t="s">
        <v>24</v>
      </c>
      <c r="H11" s="48">
        <f t="shared" si="1"/>
        <v>1082000</v>
      </c>
      <c r="I11" s="48">
        <f t="shared" si="1"/>
        <v>779700.84000000008</v>
      </c>
      <c r="J11" s="48">
        <f t="shared" si="1"/>
        <v>0</v>
      </c>
      <c r="K11" s="48">
        <f t="shared" si="1"/>
        <v>1082000</v>
      </c>
    </row>
    <row r="12" spans="1:11" x14ac:dyDescent="0.25">
      <c r="A12" s="12" t="s">
        <v>25</v>
      </c>
      <c r="B12" s="12">
        <v>8</v>
      </c>
      <c r="C12" s="12">
        <v>31</v>
      </c>
      <c r="D12" s="12">
        <v>18054001</v>
      </c>
      <c r="E12" s="12">
        <v>31</v>
      </c>
      <c r="F12" s="12"/>
      <c r="G12" s="13" t="s">
        <v>26</v>
      </c>
      <c r="H12" s="49">
        <f>H13+H19+H31+H50+H54</f>
        <v>1082000</v>
      </c>
      <c r="I12" s="49">
        <f>I13+I19+I31+I50+I54</f>
        <v>779700.84000000008</v>
      </c>
      <c r="J12" s="49">
        <f>J13+J19+J31+J50+J54</f>
        <v>0</v>
      </c>
      <c r="K12" s="49">
        <f>K13+K19+K31+K50+K54</f>
        <v>1082000</v>
      </c>
    </row>
    <row r="13" spans="1:11" x14ac:dyDescent="0.25">
      <c r="A13" s="14">
        <v>321</v>
      </c>
      <c r="B13" s="14">
        <v>8</v>
      </c>
      <c r="C13" s="14">
        <v>31</v>
      </c>
      <c r="D13" s="14">
        <v>18054001</v>
      </c>
      <c r="E13" s="14">
        <v>31</v>
      </c>
      <c r="F13" s="14">
        <v>321</v>
      </c>
      <c r="G13" s="15" t="s">
        <v>27</v>
      </c>
      <c r="H13" s="50">
        <f>SUM(H14:H18)</f>
        <v>26000</v>
      </c>
      <c r="I13" s="50">
        <f>SUM(I14:I18)</f>
        <v>13597.6</v>
      </c>
      <c r="J13" s="50">
        <f>SUM(J14:J18)</f>
        <v>-11800</v>
      </c>
      <c r="K13" s="50">
        <f>SUM(K14:K18)</f>
        <v>14200</v>
      </c>
    </row>
    <row r="14" spans="1:11" x14ac:dyDescent="0.25">
      <c r="A14" s="16">
        <v>32111</v>
      </c>
      <c r="B14" s="17">
        <v>8</v>
      </c>
      <c r="C14" s="17">
        <v>31</v>
      </c>
      <c r="D14" s="17">
        <v>18054001</v>
      </c>
      <c r="E14" s="17">
        <v>31</v>
      </c>
      <c r="F14" s="17">
        <v>32111</v>
      </c>
      <c r="G14" s="18" t="s">
        <v>28</v>
      </c>
      <c r="H14" s="51">
        <v>7000</v>
      </c>
      <c r="I14" s="51">
        <v>1200</v>
      </c>
      <c r="J14" s="51">
        <f>K14-H14</f>
        <v>-5800</v>
      </c>
      <c r="K14" s="51">
        <v>1200</v>
      </c>
    </row>
    <row r="15" spans="1:11" ht="30" x14ac:dyDescent="0.25">
      <c r="A15" s="16">
        <v>32113</v>
      </c>
      <c r="B15" s="17">
        <v>8</v>
      </c>
      <c r="C15" s="17">
        <v>31</v>
      </c>
      <c r="D15" s="17">
        <v>18054001</v>
      </c>
      <c r="E15" s="17">
        <v>31</v>
      </c>
      <c r="F15" s="17">
        <v>32113</v>
      </c>
      <c r="G15" s="18" t="s">
        <v>29</v>
      </c>
      <c r="H15" s="51">
        <v>5000</v>
      </c>
      <c r="I15" s="51">
        <v>1620</v>
      </c>
      <c r="J15" s="51">
        <f t="shared" ref="J15:J18" si="2">K15-H15</f>
        <v>-3300</v>
      </c>
      <c r="K15" s="51">
        <v>1700</v>
      </c>
    </row>
    <row r="16" spans="1:11" ht="30" x14ac:dyDescent="0.25">
      <c r="A16" s="16">
        <v>32115</v>
      </c>
      <c r="B16" s="17">
        <v>8</v>
      </c>
      <c r="C16" s="17">
        <v>31</v>
      </c>
      <c r="D16" s="17">
        <v>18054001</v>
      </c>
      <c r="E16" s="17">
        <v>31</v>
      </c>
      <c r="F16" s="17">
        <v>32115</v>
      </c>
      <c r="G16" s="18" t="s">
        <v>30</v>
      </c>
      <c r="H16" s="51">
        <v>4000</v>
      </c>
      <c r="I16" s="51">
        <v>2877.6</v>
      </c>
      <c r="J16" s="51">
        <f t="shared" si="2"/>
        <v>-1100</v>
      </c>
      <c r="K16" s="51">
        <v>2900</v>
      </c>
    </row>
    <row r="17" spans="1:11" x14ac:dyDescent="0.25">
      <c r="A17" s="16">
        <v>32131</v>
      </c>
      <c r="B17" s="17">
        <v>8</v>
      </c>
      <c r="C17" s="17">
        <v>31</v>
      </c>
      <c r="D17" s="17">
        <v>18054001</v>
      </c>
      <c r="E17" s="17">
        <v>31</v>
      </c>
      <c r="F17" s="17">
        <v>32131</v>
      </c>
      <c r="G17" s="18" t="s">
        <v>31</v>
      </c>
      <c r="H17" s="51">
        <v>3000</v>
      </c>
      <c r="I17" s="51">
        <v>1350</v>
      </c>
      <c r="J17" s="51">
        <f t="shared" si="2"/>
        <v>-1600</v>
      </c>
      <c r="K17" s="51">
        <v>1400</v>
      </c>
    </row>
    <row r="18" spans="1:11" x14ac:dyDescent="0.25">
      <c r="A18" s="16">
        <v>32132</v>
      </c>
      <c r="B18" s="17">
        <v>8</v>
      </c>
      <c r="C18" s="17">
        <v>31</v>
      </c>
      <c r="D18" s="17">
        <v>18054001</v>
      </c>
      <c r="E18" s="17">
        <v>31</v>
      </c>
      <c r="F18" s="17">
        <v>32132</v>
      </c>
      <c r="G18" s="18" t="s">
        <v>32</v>
      </c>
      <c r="H18" s="51">
        <v>7000</v>
      </c>
      <c r="I18" s="51">
        <v>6550</v>
      </c>
      <c r="J18" s="51">
        <f t="shared" si="2"/>
        <v>0</v>
      </c>
      <c r="K18" s="51">
        <v>7000</v>
      </c>
    </row>
    <row r="19" spans="1:11" x14ac:dyDescent="0.25">
      <c r="A19" s="14">
        <v>322</v>
      </c>
      <c r="B19" s="14">
        <v>8</v>
      </c>
      <c r="C19" s="14">
        <v>31</v>
      </c>
      <c r="D19" s="14">
        <v>18054001</v>
      </c>
      <c r="E19" s="14">
        <v>31</v>
      </c>
      <c r="F19" s="14">
        <v>322</v>
      </c>
      <c r="G19" s="15" t="s">
        <v>33</v>
      </c>
      <c r="H19" s="50">
        <f>SUM(H20:H30)</f>
        <v>421700</v>
      </c>
      <c r="I19" s="50">
        <f>SUM(I20:I30)</f>
        <v>332830.46000000002</v>
      </c>
      <c r="J19" s="50">
        <f>SUM(J20:J30)</f>
        <v>-15500</v>
      </c>
      <c r="K19" s="50">
        <f>SUM(K20:K30)</f>
        <v>406200</v>
      </c>
    </row>
    <row r="20" spans="1:11" x14ac:dyDescent="0.25">
      <c r="A20" s="16">
        <v>32211</v>
      </c>
      <c r="B20" s="17">
        <v>8</v>
      </c>
      <c r="C20" s="17">
        <v>31</v>
      </c>
      <c r="D20" s="17">
        <v>18054001</v>
      </c>
      <c r="E20" s="17">
        <v>31</v>
      </c>
      <c r="F20" s="17">
        <v>32211</v>
      </c>
      <c r="G20" s="18" t="s">
        <v>34</v>
      </c>
      <c r="H20" s="51">
        <v>39000</v>
      </c>
      <c r="I20" s="51">
        <v>36820.089999999997</v>
      </c>
      <c r="J20" s="51">
        <f>K20-H20</f>
        <v>6000</v>
      </c>
      <c r="K20" s="51">
        <v>45000</v>
      </c>
    </row>
    <row r="21" spans="1:11" ht="30" x14ac:dyDescent="0.25">
      <c r="A21" s="16">
        <v>32212</v>
      </c>
      <c r="B21" s="17">
        <v>8</v>
      </c>
      <c r="C21" s="17">
        <v>31</v>
      </c>
      <c r="D21" s="17">
        <v>18054001</v>
      </c>
      <c r="E21" s="17">
        <v>31</v>
      </c>
      <c r="F21" s="17">
        <v>32212</v>
      </c>
      <c r="G21" s="18" t="s">
        <v>35</v>
      </c>
      <c r="H21" s="52">
        <v>5000</v>
      </c>
      <c r="I21" s="52">
        <v>5814.63</v>
      </c>
      <c r="J21" s="52">
        <f t="shared" ref="J21:J30" si="3">K21-H21</f>
        <v>1500</v>
      </c>
      <c r="K21" s="52">
        <v>6500</v>
      </c>
    </row>
    <row r="22" spans="1:11" ht="30" x14ac:dyDescent="0.25">
      <c r="A22" s="16">
        <v>32214</v>
      </c>
      <c r="B22" s="17">
        <v>8</v>
      </c>
      <c r="C22" s="17">
        <v>31</v>
      </c>
      <c r="D22" s="17">
        <v>18054001</v>
      </c>
      <c r="E22" s="17">
        <v>31</v>
      </c>
      <c r="F22" s="17">
        <v>32214</v>
      </c>
      <c r="G22" s="18" t="s">
        <v>36</v>
      </c>
      <c r="H22" s="52">
        <v>45000</v>
      </c>
      <c r="I22" s="52">
        <v>35381.74</v>
      </c>
      <c r="J22" s="52">
        <f t="shared" si="3"/>
        <v>0</v>
      </c>
      <c r="K22" s="52">
        <v>45000</v>
      </c>
    </row>
    <row r="23" spans="1:11" ht="30" x14ac:dyDescent="0.25">
      <c r="A23" s="16">
        <v>32216</v>
      </c>
      <c r="B23" s="17">
        <v>8</v>
      </c>
      <c r="C23" s="17">
        <v>31</v>
      </c>
      <c r="D23" s="17">
        <v>18054001</v>
      </c>
      <c r="E23" s="17">
        <v>31</v>
      </c>
      <c r="F23" s="17">
        <v>32216</v>
      </c>
      <c r="G23" s="18" t="s">
        <v>37</v>
      </c>
      <c r="H23" s="52">
        <v>45000</v>
      </c>
      <c r="I23" s="52">
        <v>35347.85</v>
      </c>
      <c r="J23" s="52">
        <f t="shared" si="3"/>
        <v>2000</v>
      </c>
      <c r="K23" s="52">
        <v>47000</v>
      </c>
    </row>
    <row r="24" spans="1:11" ht="30" x14ac:dyDescent="0.25">
      <c r="A24" s="16">
        <v>32219</v>
      </c>
      <c r="B24" s="17">
        <v>8</v>
      </c>
      <c r="C24" s="17">
        <v>31</v>
      </c>
      <c r="D24" s="17">
        <v>18054001</v>
      </c>
      <c r="E24" s="17">
        <v>31</v>
      </c>
      <c r="F24" s="17">
        <v>32219</v>
      </c>
      <c r="G24" s="18" t="s">
        <v>38</v>
      </c>
      <c r="H24" s="52">
        <v>45000</v>
      </c>
      <c r="I24" s="52">
        <v>38256.54</v>
      </c>
      <c r="J24" s="52">
        <f t="shared" si="3"/>
        <v>0</v>
      </c>
      <c r="K24" s="52">
        <v>45000</v>
      </c>
    </row>
    <row r="25" spans="1:11" x14ac:dyDescent="0.25">
      <c r="A25" s="19">
        <v>32231</v>
      </c>
      <c r="B25" s="20">
        <v>8</v>
      </c>
      <c r="C25" s="20">
        <v>31</v>
      </c>
      <c r="D25" s="20">
        <v>18054001</v>
      </c>
      <c r="E25" s="20">
        <v>31</v>
      </c>
      <c r="F25" s="20">
        <v>32231</v>
      </c>
      <c r="G25" s="21" t="s">
        <v>39</v>
      </c>
      <c r="H25" s="53">
        <v>80000</v>
      </c>
      <c r="I25" s="53">
        <v>53840.22</v>
      </c>
      <c r="J25" s="53">
        <f t="shared" si="3"/>
        <v>-5000</v>
      </c>
      <c r="K25" s="53">
        <v>75000</v>
      </c>
    </row>
    <row r="26" spans="1:11" x14ac:dyDescent="0.25">
      <c r="A26" s="16">
        <v>32233</v>
      </c>
      <c r="B26" s="17">
        <v>8</v>
      </c>
      <c r="C26" s="17">
        <v>31</v>
      </c>
      <c r="D26" s="17">
        <v>18054001</v>
      </c>
      <c r="E26" s="17">
        <v>31</v>
      </c>
      <c r="F26" s="17">
        <v>32233</v>
      </c>
      <c r="G26" s="18" t="s">
        <v>40</v>
      </c>
      <c r="H26" s="52">
        <v>500</v>
      </c>
      <c r="I26" s="52">
        <v>117.2</v>
      </c>
      <c r="J26" s="52">
        <f t="shared" si="3"/>
        <v>-300</v>
      </c>
      <c r="K26" s="52">
        <v>200</v>
      </c>
    </row>
    <row r="27" spans="1:11" x14ac:dyDescent="0.25">
      <c r="A27" s="22">
        <v>32234</v>
      </c>
      <c r="B27" s="23">
        <v>8</v>
      </c>
      <c r="C27" s="23">
        <v>31</v>
      </c>
      <c r="D27" s="23">
        <v>18054001</v>
      </c>
      <c r="E27" s="23">
        <v>31</v>
      </c>
      <c r="F27" s="23">
        <v>32234</v>
      </c>
      <c r="G27" s="24" t="s">
        <v>41</v>
      </c>
      <c r="H27" s="54">
        <v>101000</v>
      </c>
      <c r="I27" s="54">
        <v>75594.62</v>
      </c>
      <c r="J27" s="54">
        <f t="shared" si="3"/>
        <v>-25000</v>
      </c>
      <c r="K27" s="54">
        <v>76000</v>
      </c>
    </row>
    <row r="28" spans="1:11" ht="45" x14ac:dyDescent="0.25">
      <c r="A28" s="16">
        <v>32241</v>
      </c>
      <c r="B28" s="17">
        <v>8</v>
      </c>
      <c r="C28" s="17">
        <v>31</v>
      </c>
      <c r="D28" s="17">
        <v>18054001</v>
      </c>
      <c r="E28" s="17">
        <v>31</v>
      </c>
      <c r="F28" s="17">
        <v>32241</v>
      </c>
      <c r="G28" s="18" t="s">
        <v>42</v>
      </c>
      <c r="H28" s="52">
        <v>15000</v>
      </c>
      <c r="I28" s="52">
        <v>12669.88</v>
      </c>
      <c r="J28" s="52">
        <f t="shared" si="3"/>
        <v>0</v>
      </c>
      <c r="K28" s="52">
        <v>15000</v>
      </c>
    </row>
    <row r="29" spans="1:11" x14ac:dyDescent="0.25">
      <c r="A29" s="16">
        <v>32251</v>
      </c>
      <c r="B29" s="17">
        <v>8</v>
      </c>
      <c r="C29" s="17">
        <v>31</v>
      </c>
      <c r="D29" s="17">
        <v>18054001</v>
      </c>
      <c r="E29" s="17">
        <v>31</v>
      </c>
      <c r="F29" s="17">
        <v>32251</v>
      </c>
      <c r="G29" s="18" t="s">
        <v>43</v>
      </c>
      <c r="H29" s="52">
        <v>37000</v>
      </c>
      <c r="I29" s="52">
        <v>29829</v>
      </c>
      <c r="J29" s="52">
        <f t="shared" si="3"/>
        <v>0</v>
      </c>
      <c r="K29" s="52">
        <v>37000</v>
      </c>
    </row>
    <row r="30" spans="1:11" ht="30" x14ac:dyDescent="0.25">
      <c r="A30" s="16">
        <v>32271</v>
      </c>
      <c r="B30" s="17">
        <v>8</v>
      </c>
      <c r="C30" s="17">
        <v>31</v>
      </c>
      <c r="D30" s="17">
        <v>18054001</v>
      </c>
      <c r="E30" s="17">
        <v>31</v>
      </c>
      <c r="F30" s="17">
        <v>32271</v>
      </c>
      <c r="G30" s="18" t="s">
        <v>44</v>
      </c>
      <c r="H30" s="52">
        <v>9200</v>
      </c>
      <c r="I30" s="52">
        <v>9158.69</v>
      </c>
      <c r="J30" s="52">
        <f t="shared" si="3"/>
        <v>5300</v>
      </c>
      <c r="K30" s="52">
        <v>14500</v>
      </c>
    </row>
    <row r="31" spans="1:11" x14ac:dyDescent="0.25">
      <c r="A31" s="14">
        <v>323</v>
      </c>
      <c r="B31" s="14">
        <v>8</v>
      </c>
      <c r="C31" s="14">
        <v>31</v>
      </c>
      <c r="D31" s="14">
        <v>18054001</v>
      </c>
      <c r="E31" s="14">
        <v>31</v>
      </c>
      <c r="F31" s="14">
        <v>323</v>
      </c>
      <c r="G31" s="15" t="s">
        <v>45</v>
      </c>
      <c r="H31" s="55">
        <f>SUM(H32:H49)</f>
        <v>623300</v>
      </c>
      <c r="I31" s="55">
        <f>SUM(I32:I49)</f>
        <v>424848.23</v>
      </c>
      <c r="J31" s="55">
        <f>SUM(J32:J49)</f>
        <v>27700</v>
      </c>
      <c r="K31" s="55">
        <f>SUM(K32:K49)</f>
        <v>651000</v>
      </c>
    </row>
    <row r="32" spans="1:11" x14ac:dyDescent="0.25">
      <c r="A32" s="16">
        <v>32311</v>
      </c>
      <c r="B32" s="17">
        <v>8</v>
      </c>
      <c r="C32" s="17">
        <v>31</v>
      </c>
      <c r="D32" s="17">
        <v>18054001</v>
      </c>
      <c r="E32" s="17">
        <v>31</v>
      </c>
      <c r="F32" s="17">
        <v>32311</v>
      </c>
      <c r="G32" s="18" t="s">
        <v>46</v>
      </c>
      <c r="H32" s="52">
        <v>27000</v>
      </c>
      <c r="I32" s="52">
        <v>19437.27</v>
      </c>
      <c r="J32" s="52">
        <f>K32-H32</f>
        <v>-2500</v>
      </c>
      <c r="K32" s="52">
        <v>24500</v>
      </c>
    </row>
    <row r="33" spans="1:11" x14ac:dyDescent="0.25">
      <c r="A33" s="16">
        <v>32313</v>
      </c>
      <c r="B33" s="17">
        <v>8</v>
      </c>
      <c r="C33" s="17">
        <v>31</v>
      </c>
      <c r="D33" s="17">
        <v>18054001</v>
      </c>
      <c r="E33" s="17">
        <v>31</v>
      </c>
      <c r="F33" s="17">
        <v>32313</v>
      </c>
      <c r="G33" s="18" t="s">
        <v>47</v>
      </c>
      <c r="H33" s="52">
        <v>5000</v>
      </c>
      <c r="I33" s="52">
        <v>2397.9</v>
      </c>
      <c r="J33" s="52">
        <f t="shared" ref="J33:J49" si="4">K33-H33</f>
        <v>-1500</v>
      </c>
      <c r="K33" s="52">
        <v>3500</v>
      </c>
    </row>
    <row r="34" spans="1:11" ht="30" x14ac:dyDescent="0.25">
      <c r="A34" s="16">
        <v>32319</v>
      </c>
      <c r="B34" s="17">
        <v>8</v>
      </c>
      <c r="C34" s="17">
        <v>31</v>
      </c>
      <c r="D34" s="17">
        <v>18054001</v>
      </c>
      <c r="E34" s="17">
        <v>31</v>
      </c>
      <c r="F34" s="17">
        <v>32319</v>
      </c>
      <c r="G34" s="18" t="s">
        <v>48</v>
      </c>
      <c r="H34" s="52">
        <v>5500</v>
      </c>
      <c r="I34" s="52">
        <v>1648.75</v>
      </c>
      <c r="J34" s="52">
        <f t="shared" si="4"/>
        <v>-3500</v>
      </c>
      <c r="K34" s="52">
        <v>2000</v>
      </c>
    </row>
    <row r="35" spans="1:11" ht="30" x14ac:dyDescent="0.25">
      <c r="A35" s="16">
        <v>32321</v>
      </c>
      <c r="B35" s="17">
        <v>8</v>
      </c>
      <c r="C35" s="17">
        <v>31</v>
      </c>
      <c r="D35" s="17">
        <v>18054001</v>
      </c>
      <c r="E35" s="17">
        <v>31</v>
      </c>
      <c r="F35" s="17">
        <v>32321</v>
      </c>
      <c r="G35" s="18" t="s">
        <v>49</v>
      </c>
      <c r="H35" s="52">
        <v>94000</v>
      </c>
      <c r="I35" s="52">
        <v>67080</v>
      </c>
      <c r="J35" s="52">
        <f t="shared" si="4"/>
        <v>53200</v>
      </c>
      <c r="K35" s="52">
        <v>147200</v>
      </c>
    </row>
    <row r="36" spans="1:11" ht="30" x14ac:dyDescent="0.25">
      <c r="A36" s="16">
        <v>32322</v>
      </c>
      <c r="B36" s="17">
        <v>8</v>
      </c>
      <c r="C36" s="17">
        <v>31</v>
      </c>
      <c r="D36" s="17">
        <v>18054001</v>
      </c>
      <c r="E36" s="17">
        <v>31</v>
      </c>
      <c r="F36" s="17">
        <v>32322</v>
      </c>
      <c r="G36" s="18" t="s">
        <v>50</v>
      </c>
      <c r="H36" s="52">
        <v>190000</v>
      </c>
      <c r="I36" s="52">
        <v>155298.57999999999</v>
      </c>
      <c r="J36" s="52">
        <f t="shared" si="4"/>
        <v>0</v>
      </c>
      <c r="K36" s="52">
        <v>190000</v>
      </c>
    </row>
    <row r="37" spans="1:11" x14ac:dyDescent="0.25">
      <c r="A37" s="16">
        <v>32331</v>
      </c>
      <c r="B37" s="17">
        <v>8</v>
      </c>
      <c r="C37" s="17">
        <v>31</v>
      </c>
      <c r="D37" s="17">
        <v>18054001</v>
      </c>
      <c r="E37" s="17">
        <v>31</v>
      </c>
      <c r="F37" s="17">
        <v>32331</v>
      </c>
      <c r="G37" s="18" t="s">
        <v>51</v>
      </c>
      <c r="H37" s="52">
        <v>2000</v>
      </c>
      <c r="I37" s="52">
        <v>881.2</v>
      </c>
      <c r="J37" s="52">
        <f t="shared" si="4"/>
        <v>-900</v>
      </c>
      <c r="K37" s="52">
        <v>1100</v>
      </c>
    </row>
    <row r="38" spans="1:11" x14ac:dyDescent="0.25">
      <c r="A38" s="16">
        <v>32341</v>
      </c>
      <c r="B38" s="17">
        <v>8</v>
      </c>
      <c r="C38" s="17">
        <v>31</v>
      </c>
      <c r="D38" s="17">
        <v>18054001</v>
      </c>
      <c r="E38" s="17">
        <v>31</v>
      </c>
      <c r="F38" s="17">
        <v>32341</v>
      </c>
      <c r="G38" s="18" t="s">
        <v>52</v>
      </c>
      <c r="H38" s="52">
        <v>22000</v>
      </c>
      <c r="I38" s="52">
        <v>14779.41</v>
      </c>
      <c r="J38" s="52">
        <f t="shared" si="4"/>
        <v>-1500</v>
      </c>
      <c r="K38" s="52">
        <v>20500</v>
      </c>
    </row>
    <row r="39" spans="1:11" x14ac:dyDescent="0.25">
      <c r="A39" s="16">
        <v>32342</v>
      </c>
      <c r="B39" s="17">
        <v>8</v>
      </c>
      <c r="C39" s="17">
        <v>31</v>
      </c>
      <c r="D39" s="17">
        <v>18054001</v>
      </c>
      <c r="E39" s="17">
        <v>31</v>
      </c>
      <c r="F39" s="17">
        <v>32342</v>
      </c>
      <c r="G39" s="18" t="s">
        <v>53</v>
      </c>
      <c r="H39" s="52">
        <v>37000</v>
      </c>
      <c r="I39" s="52">
        <v>29709.72</v>
      </c>
      <c r="J39" s="52">
        <f t="shared" si="4"/>
        <v>-2000</v>
      </c>
      <c r="K39" s="52">
        <v>35000</v>
      </c>
    </row>
    <row r="40" spans="1:11" x14ac:dyDescent="0.25">
      <c r="A40" s="16">
        <v>32343</v>
      </c>
      <c r="B40" s="17">
        <v>8</v>
      </c>
      <c r="C40" s="17">
        <v>31</v>
      </c>
      <c r="D40" s="17">
        <v>18054001</v>
      </c>
      <c r="E40" s="17">
        <v>31</v>
      </c>
      <c r="F40" s="17">
        <v>32343</v>
      </c>
      <c r="G40" s="18" t="s">
        <v>54</v>
      </c>
      <c r="H40" s="52">
        <v>10000</v>
      </c>
      <c r="I40" s="52">
        <v>7500</v>
      </c>
      <c r="J40" s="52">
        <f t="shared" si="4"/>
        <v>-2500</v>
      </c>
      <c r="K40" s="52">
        <v>7500</v>
      </c>
    </row>
    <row r="41" spans="1:11" x14ac:dyDescent="0.25">
      <c r="A41" s="16">
        <v>32344</v>
      </c>
      <c r="B41" s="17">
        <v>8</v>
      </c>
      <c r="C41" s="17">
        <v>31</v>
      </c>
      <c r="D41" s="17">
        <v>18054001</v>
      </c>
      <c r="E41" s="17">
        <v>31</v>
      </c>
      <c r="F41" s="17">
        <v>32344</v>
      </c>
      <c r="G41" s="18" t="s">
        <v>55</v>
      </c>
      <c r="H41" s="52">
        <v>30000</v>
      </c>
      <c r="I41" s="52">
        <v>22912.5</v>
      </c>
      <c r="J41" s="52">
        <f t="shared" si="4"/>
        <v>0</v>
      </c>
      <c r="K41" s="52">
        <v>30000</v>
      </c>
    </row>
    <row r="42" spans="1:11" x14ac:dyDescent="0.25">
      <c r="A42" s="16">
        <v>32349</v>
      </c>
      <c r="B42" s="17">
        <v>8</v>
      </c>
      <c r="C42" s="17">
        <v>31</v>
      </c>
      <c r="D42" s="17">
        <v>18054001</v>
      </c>
      <c r="E42" s="17">
        <v>31</v>
      </c>
      <c r="F42" s="17">
        <v>32349</v>
      </c>
      <c r="G42" s="18" t="s">
        <v>56</v>
      </c>
      <c r="H42" s="52">
        <v>57000</v>
      </c>
      <c r="I42" s="52">
        <v>49610.53</v>
      </c>
      <c r="J42" s="52">
        <f t="shared" si="4"/>
        <v>-3000</v>
      </c>
      <c r="K42" s="52">
        <v>54000</v>
      </c>
    </row>
    <row r="43" spans="1:11" ht="30" x14ac:dyDescent="0.25">
      <c r="A43" s="16">
        <v>32361</v>
      </c>
      <c r="B43" s="17">
        <v>8</v>
      </c>
      <c r="C43" s="17">
        <v>31</v>
      </c>
      <c r="D43" s="17">
        <v>18054001</v>
      </c>
      <c r="E43" s="17">
        <v>31</v>
      </c>
      <c r="F43" s="17">
        <v>32361</v>
      </c>
      <c r="G43" s="18" t="s">
        <v>57</v>
      </c>
      <c r="H43" s="52">
        <v>73000</v>
      </c>
      <c r="I43" s="52">
        <v>5697.5</v>
      </c>
      <c r="J43" s="52">
        <f t="shared" si="4"/>
        <v>0</v>
      </c>
      <c r="K43" s="52">
        <v>73000</v>
      </c>
    </row>
    <row r="44" spans="1:11" x14ac:dyDescent="0.25">
      <c r="A44" s="16">
        <v>32379</v>
      </c>
      <c r="B44" s="17">
        <v>8</v>
      </c>
      <c r="C44" s="17">
        <v>31</v>
      </c>
      <c r="D44" s="17">
        <v>18054001</v>
      </c>
      <c r="E44" s="17">
        <v>31</v>
      </c>
      <c r="F44" s="17">
        <v>32379</v>
      </c>
      <c r="G44" s="18" t="s">
        <v>58</v>
      </c>
      <c r="H44" s="52">
        <v>9600</v>
      </c>
      <c r="I44" s="52">
        <v>9477.5</v>
      </c>
      <c r="J44" s="52">
        <f t="shared" si="4"/>
        <v>600</v>
      </c>
      <c r="K44" s="52">
        <v>10200</v>
      </c>
    </row>
    <row r="45" spans="1:11" x14ac:dyDescent="0.25">
      <c r="A45" s="16">
        <v>32381</v>
      </c>
      <c r="B45" s="17">
        <v>8</v>
      </c>
      <c r="C45" s="17">
        <v>31</v>
      </c>
      <c r="D45" s="17">
        <v>18054001</v>
      </c>
      <c r="E45" s="17">
        <v>31</v>
      </c>
      <c r="F45" s="17">
        <v>32381</v>
      </c>
      <c r="G45" s="18" t="s">
        <v>59</v>
      </c>
      <c r="H45" s="52">
        <v>33000</v>
      </c>
      <c r="I45" s="52">
        <v>13451.52</v>
      </c>
      <c r="J45" s="52">
        <f t="shared" si="4"/>
        <v>-6000</v>
      </c>
      <c r="K45" s="52">
        <v>27000</v>
      </c>
    </row>
    <row r="46" spans="1:11" x14ac:dyDescent="0.25">
      <c r="A46" s="16">
        <v>32389</v>
      </c>
      <c r="B46" s="17">
        <v>8</v>
      </c>
      <c r="C46" s="17">
        <v>31</v>
      </c>
      <c r="D46" s="17">
        <v>18054001</v>
      </c>
      <c r="E46" s="17">
        <v>31</v>
      </c>
      <c r="F46" s="17">
        <v>32389</v>
      </c>
      <c r="G46" s="18" t="s">
        <v>60</v>
      </c>
      <c r="H46" s="52">
        <v>0</v>
      </c>
      <c r="I46" s="52">
        <v>0</v>
      </c>
      <c r="J46" s="52">
        <f t="shared" si="4"/>
        <v>0</v>
      </c>
      <c r="K46" s="52">
        <v>0</v>
      </c>
    </row>
    <row r="47" spans="1:11" ht="30" x14ac:dyDescent="0.25">
      <c r="A47" s="16">
        <v>32391</v>
      </c>
      <c r="B47" s="17">
        <v>8</v>
      </c>
      <c r="C47" s="17">
        <v>31</v>
      </c>
      <c r="D47" s="17">
        <v>18054001</v>
      </c>
      <c r="E47" s="17">
        <v>31</v>
      </c>
      <c r="F47" s="17">
        <v>32391</v>
      </c>
      <c r="G47" s="18" t="s">
        <v>61</v>
      </c>
      <c r="H47" s="52">
        <v>7000</v>
      </c>
      <c r="I47" s="52">
        <v>4473</v>
      </c>
      <c r="J47" s="52">
        <f t="shared" si="4"/>
        <v>-2000</v>
      </c>
      <c r="K47" s="52">
        <v>5000</v>
      </c>
    </row>
    <row r="48" spans="1:11" x14ac:dyDescent="0.25">
      <c r="A48" s="16">
        <v>32396</v>
      </c>
      <c r="B48" s="17">
        <v>8</v>
      </c>
      <c r="C48" s="17">
        <v>31</v>
      </c>
      <c r="D48" s="17">
        <v>18054001</v>
      </c>
      <c r="E48" s="17">
        <v>31</v>
      </c>
      <c r="F48" s="17">
        <v>32396</v>
      </c>
      <c r="G48" s="18" t="s">
        <v>62</v>
      </c>
      <c r="H48" s="52">
        <v>19700</v>
      </c>
      <c r="I48" s="52">
        <v>20192.849999999999</v>
      </c>
      <c r="J48" s="52">
        <f t="shared" si="4"/>
        <v>500</v>
      </c>
      <c r="K48" s="52">
        <v>20200</v>
      </c>
    </row>
    <row r="49" spans="1:11" x14ac:dyDescent="0.25">
      <c r="A49" s="16">
        <v>32399</v>
      </c>
      <c r="B49" s="17">
        <v>8</v>
      </c>
      <c r="C49" s="17">
        <v>31</v>
      </c>
      <c r="D49" s="17">
        <v>18054001</v>
      </c>
      <c r="E49" s="17">
        <v>31</v>
      </c>
      <c r="F49" s="17">
        <v>32399</v>
      </c>
      <c r="G49" s="18" t="s">
        <v>63</v>
      </c>
      <c r="H49" s="52">
        <v>1500</v>
      </c>
      <c r="I49" s="52">
        <v>300</v>
      </c>
      <c r="J49" s="52">
        <f t="shared" si="4"/>
        <v>-1200</v>
      </c>
      <c r="K49" s="52">
        <v>300</v>
      </c>
    </row>
    <row r="50" spans="1:11" ht="30" x14ac:dyDescent="0.25">
      <c r="A50" s="14">
        <v>329</v>
      </c>
      <c r="B50" s="14">
        <v>8</v>
      </c>
      <c r="C50" s="14">
        <v>31</v>
      </c>
      <c r="D50" s="14">
        <v>18054001</v>
      </c>
      <c r="E50" s="14">
        <v>31</v>
      </c>
      <c r="F50" s="14">
        <v>329</v>
      </c>
      <c r="G50" s="15" t="s">
        <v>64</v>
      </c>
      <c r="H50" s="55">
        <f>SUM(H51:H53)</f>
        <v>5000</v>
      </c>
      <c r="I50" s="55">
        <f>SUM(I51:I53)</f>
        <v>3295.38</v>
      </c>
      <c r="J50" s="55">
        <f>SUM(J51:J53)</f>
        <v>-900</v>
      </c>
      <c r="K50" s="55">
        <f>SUM(K51:K53)</f>
        <v>4100</v>
      </c>
    </row>
    <row r="51" spans="1:11" x14ac:dyDescent="0.25">
      <c r="A51" s="16">
        <v>32922</v>
      </c>
      <c r="B51" s="17">
        <v>8</v>
      </c>
      <c r="C51" s="17">
        <v>31</v>
      </c>
      <c r="D51" s="17">
        <v>18054001</v>
      </c>
      <c r="E51" s="17">
        <v>31</v>
      </c>
      <c r="F51" s="17">
        <v>32922</v>
      </c>
      <c r="G51" s="18" t="s">
        <v>65</v>
      </c>
      <c r="H51" s="52">
        <v>0</v>
      </c>
      <c r="I51" s="52">
        <v>0</v>
      </c>
      <c r="J51" s="52">
        <f>K51-H51</f>
        <v>0</v>
      </c>
      <c r="K51" s="52">
        <v>0</v>
      </c>
    </row>
    <row r="52" spans="1:11" x14ac:dyDescent="0.25">
      <c r="A52" s="16">
        <v>32931</v>
      </c>
      <c r="B52" s="17">
        <v>8</v>
      </c>
      <c r="C52" s="17">
        <v>31</v>
      </c>
      <c r="D52" s="17">
        <v>18054001</v>
      </c>
      <c r="E52" s="17">
        <v>31</v>
      </c>
      <c r="F52" s="17">
        <v>32931</v>
      </c>
      <c r="G52" s="18" t="s">
        <v>66</v>
      </c>
      <c r="H52" s="52">
        <v>3000</v>
      </c>
      <c r="I52" s="52">
        <v>2095.38</v>
      </c>
      <c r="J52" s="52">
        <f t="shared" ref="J52:J53" si="5">K52-H52</f>
        <v>-400</v>
      </c>
      <c r="K52" s="52">
        <v>2600</v>
      </c>
    </row>
    <row r="53" spans="1:11" x14ac:dyDescent="0.25">
      <c r="A53" s="16">
        <v>32941</v>
      </c>
      <c r="B53" s="17">
        <v>8</v>
      </c>
      <c r="C53" s="17">
        <v>31</v>
      </c>
      <c r="D53" s="17">
        <v>18054001</v>
      </c>
      <c r="E53" s="17">
        <v>31</v>
      </c>
      <c r="F53" s="17">
        <v>32941</v>
      </c>
      <c r="G53" s="18" t="s">
        <v>67</v>
      </c>
      <c r="H53" s="52">
        <v>2000</v>
      </c>
      <c r="I53" s="52">
        <v>1200</v>
      </c>
      <c r="J53" s="52">
        <f t="shared" si="5"/>
        <v>-500</v>
      </c>
      <c r="K53" s="52">
        <v>1500</v>
      </c>
    </row>
    <row r="54" spans="1:11" x14ac:dyDescent="0.25">
      <c r="A54" s="14">
        <v>343</v>
      </c>
      <c r="B54" s="14">
        <v>8</v>
      </c>
      <c r="C54" s="14">
        <v>31</v>
      </c>
      <c r="D54" s="14">
        <v>18054001</v>
      </c>
      <c r="E54" s="14">
        <v>31</v>
      </c>
      <c r="F54" s="14">
        <v>343</v>
      </c>
      <c r="G54" s="15" t="s">
        <v>68</v>
      </c>
      <c r="H54" s="55">
        <f>SUM(H55)</f>
        <v>6000</v>
      </c>
      <c r="I54" s="55">
        <f>SUM(I55)</f>
        <v>5129.17</v>
      </c>
      <c r="J54" s="55">
        <f>SUM(J55)</f>
        <v>500</v>
      </c>
      <c r="K54" s="55">
        <f>SUM(K55)</f>
        <v>6500</v>
      </c>
    </row>
    <row r="55" spans="1:11" x14ac:dyDescent="0.25">
      <c r="A55" s="16">
        <v>34311</v>
      </c>
      <c r="B55" s="17">
        <v>8</v>
      </c>
      <c r="C55" s="17">
        <v>31</v>
      </c>
      <c r="D55" s="17">
        <v>18054001</v>
      </c>
      <c r="E55" s="17">
        <v>31</v>
      </c>
      <c r="F55" s="17">
        <v>34311</v>
      </c>
      <c r="G55" s="18" t="s">
        <v>69</v>
      </c>
      <c r="H55" s="52">
        <v>6000</v>
      </c>
      <c r="I55" s="52">
        <v>5129.17</v>
      </c>
      <c r="J55" s="52">
        <f>K55-H55</f>
        <v>500</v>
      </c>
      <c r="K55" s="52">
        <v>6500</v>
      </c>
    </row>
    <row r="56" spans="1:11" ht="30" x14ac:dyDescent="0.25">
      <c r="A56" s="39">
        <v>18055021</v>
      </c>
      <c r="B56" s="1">
        <v>8</v>
      </c>
      <c r="C56" s="1">
        <v>31</v>
      </c>
      <c r="D56" s="1">
        <v>18054001</v>
      </c>
      <c r="E56" s="1"/>
      <c r="F56" s="1"/>
      <c r="G56" s="2" t="s">
        <v>131</v>
      </c>
      <c r="H56" s="47">
        <f t="shared" ref="H56:K59" si="6">H57</f>
        <v>0</v>
      </c>
      <c r="I56" s="47">
        <f t="shared" si="6"/>
        <v>0</v>
      </c>
      <c r="J56" s="47">
        <f t="shared" si="6"/>
        <v>144900</v>
      </c>
      <c r="K56" s="47">
        <f t="shared" si="6"/>
        <v>144900</v>
      </c>
    </row>
    <row r="57" spans="1:11" x14ac:dyDescent="0.25">
      <c r="A57" s="10" t="s">
        <v>19</v>
      </c>
      <c r="B57" s="10">
        <v>8</v>
      </c>
      <c r="C57" s="10">
        <v>31</v>
      </c>
      <c r="D57" s="10">
        <v>18054001</v>
      </c>
      <c r="E57" s="10"/>
      <c r="F57" s="10"/>
      <c r="G57" s="11" t="s">
        <v>20</v>
      </c>
      <c r="H57" s="48">
        <f t="shared" si="6"/>
        <v>0</v>
      </c>
      <c r="I57" s="48">
        <f t="shared" si="6"/>
        <v>0</v>
      </c>
      <c r="J57" s="48">
        <f t="shared" si="6"/>
        <v>144900</v>
      </c>
      <c r="K57" s="48">
        <f t="shared" si="6"/>
        <v>144900</v>
      </c>
    </row>
    <row r="58" spans="1:11" x14ac:dyDescent="0.25">
      <c r="A58" s="10" t="s">
        <v>21</v>
      </c>
      <c r="B58" s="10">
        <v>8</v>
      </c>
      <c r="C58" s="10">
        <v>31</v>
      </c>
      <c r="D58" s="10">
        <v>18054001</v>
      </c>
      <c r="E58" s="10"/>
      <c r="F58" s="10"/>
      <c r="G58" s="11" t="s">
        <v>22</v>
      </c>
      <c r="H58" s="48">
        <f t="shared" si="6"/>
        <v>0</v>
      </c>
      <c r="I58" s="48">
        <f t="shared" si="6"/>
        <v>0</v>
      </c>
      <c r="J58" s="48">
        <f t="shared" si="6"/>
        <v>144900</v>
      </c>
      <c r="K58" s="48">
        <f t="shared" si="6"/>
        <v>144900</v>
      </c>
    </row>
    <row r="59" spans="1:11" x14ac:dyDescent="0.25">
      <c r="A59" s="10" t="s">
        <v>23</v>
      </c>
      <c r="B59" s="10">
        <v>8</v>
      </c>
      <c r="C59" s="10">
        <v>31</v>
      </c>
      <c r="D59" s="10">
        <v>18054001</v>
      </c>
      <c r="E59" s="10"/>
      <c r="F59" s="10"/>
      <c r="G59" s="11" t="s">
        <v>24</v>
      </c>
      <c r="H59" s="48">
        <f t="shared" si="6"/>
        <v>0</v>
      </c>
      <c r="I59" s="48">
        <f t="shared" si="6"/>
        <v>0</v>
      </c>
      <c r="J59" s="48">
        <f t="shared" si="6"/>
        <v>144900</v>
      </c>
      <c r="K59" s="48">
        <f>K60</f>
        <v>144900</v>
      </c>
    </row>
    <row r="60" spans="1:11" x14ac:dyDescent="0.25">
      <c r="A60" s="12" t="s">
        <v>25</v>
      </c>
      <c r="B60" s="12">
        <v>8</v>
      </c>
      <c r="C60" s="12">
        <v>31</v>
      </c>
      <c r="D60" s="12">
        <v>18054001</v>
      </c>
      <c r="E60" s="12">
        <v>31</v>
      </c>
      <c r="F60" s="12"/>
      <c r="G60" s="13" t="s">
        <v>26</v>
      </c>
      <c r="H60" s="49">
        <f t="shared" ref="H60:J61" si="7">H61</f>
        <v>0</v>
      </c>
      <c r="I60" s="49">
        <f t="shared" si="7"/>
        <v>0</v>
      </c>
      <c r="J60" s="49">
        <f t="shared" si="7"/>
        <v>144900</v>
      </c>
      <c r="K60" s="49">
        <f>K61</f>
        <v>144900</v>
      </c>
    </row>
    <row r="61" spans="1:11" x14ac:dyDescent="0.25">
      <c r="A61" s="14">
        <v>323</v>
      </c>
      <c r="B61" s="14">
        <v>8</v>
      </c>
      <c r="C61" s="14">
        <v>31</v>
      </c>
      <c r="D61" s="14">
        <v>18054001</v>
      </c>
      <c r="E61" s="14">
        <v>31</v>
      </c>
      <c r="F61" s="14">
        <v>323</v>
      </c>
      <c r="G61" s="15" t="s">
        <v>45</v>
      </c>
      <c r="H61" s="50">
        <f t="shared" si="7"/>
        <v>0</v>
      </c>
      <c r="I61" s="50">
        <f t="shared" si="7"/>
        <v>0</v>
      </c>
      <c r="J61" s="50">
        <f t="shared" si="7"/>
        <v>144900</v>
      </c>
      <c r="K61" s="50">
        <f>K62</f>
        <v>144900</v>
      </c>
    </row>
    <row r="62" spans="1:11" ht="30" x14ac:dyDescent="0.25">
      <c r="A62" s="16">
        <v>32321</v>
      </c>
      <c r="B62" s="17">
        <v>8</v>
      </c>
      <c r="C62" s="17">
        <v>31</v>
      </c>
      <c r="D62" s="17">
        <v>18054001</v>
      </c>
      <c r="E62" s="17">
        <v>31</v>
      </c>
      <c r="F62" s="17">
        <v>32321</v>
      </c>
      <c r="G62" s="18" t="s">
        <v>127</v>
      </c>
      <c r="H62" s="51">
        <v>0</v>
      </c>
      <c r="I62" s="51">
        <v>0</v>
      </c>
      <c r="J62" s="51">
        <f>K62-H62</f>
        <v>144900</v>
      </c>
      <c r="K62" s="51">
        <v>144900</v>
      </c>
    </row>
    <row r="63" spans="1:11" ht="30" x14ac:dyDescent="0.25">
      <c r="A63" s="1">
        <v>18054004</v>
      </c>
      <c r="B63" s="1">
        <v>8</v>
      </c>
      <c r="C63" s="1">
        <v>31</v>
      </c>
      <c r="D63" s="1">
        <v>18054004</v>
      </c>
      <c r="E63" s="1"/>
      <c r="F63" s="1"/>
      <c r="G63" s="2" t="s">
        <v>70</v>
      </c>
      <c r="H63" s="47">
        <f t="shared" ref="H63:K66" si="8">H64</f>
        <v>10687000</v>
      </c>
      <c r="I63" s="47">
        <f t="shared" si="8"/>
        <v>6252315.7499999991</v>
      </c>
      <c r="J63" s="47">
        <f t="shared" si="8"/>
        <v>-808000</v>
      </c>
      <c r="K63" s="47">
        <f t="shared" si="8"/>
        <v>9879000</v>
      </c>
    </row>
    <row r="64" spans="1:11" x14ac:dyDescent="0.25">
      <c r="A64" s="10" t="s">
        <v>19</v>
      </c>
      <c r="B64" s="10">
        <v>8</v>
      </c>
      <c r="C64" s="10">
        <v>31</v>
      </c>
      <c r="D64" s="10">
        <v>18054004</v>
      </c>
      <c r="E64" s="10"/>
      <c r="F64" s="10"/>
      <c r="G64" s="11" t="s">
        <v>20</v>
      </c>
      <c r="H64" s="48">
        <f t="shared" si="8"/>
        <v>10687000</v>
      </c>
      <c r="I64" s="48">
        <f t="shared" si="8"/>
        <v>6252315.7499999991</v>
      </c>
      <c r="J64" s="48">
        <f t="shared" si="8"/>
        <v>-808000</v>
      </c>
      <c r="K64" s="48">
        <f t="shared" si="8"/>
        <v>9879000</v>
      </c>
    </row>
    <row r="65" spans="1:11" x14ac:dyDescent="0.25">
      <c r="A65" s="10" t="s">
        <v>21</v>
      </c>
      <c r="B65" s="10">
        <v>8</v>
      </c>
      <c r="C65" s="10">
        <v>31</v>
      </c>
      <c r="D65" s="10">
        <v>18054004</v>
      </c>
      <c r="E65" s="10"/>
      <c r="F65" s="10"/>
      <c r="G65" s="11" t="s">
        <v>22</v>
      </c>
      <c r="H65" s="48">
        <f t="shared" si="8"/>
        <v>10687000</v>
      </c>
      <c r="I65" s="48">
        <f t="shared" si="8"/>
        <v>6252315.7499999991</v>
      </c>
      <c r="J65" s="48">
        <f t="shared" si="8"/>
        <v>-808000</v>
      </c>
      <c r="K65" s="48">
        <f t="shared" si="8"/>
        <v>9879000</v>
      </c>
    </row>
    <row r="66" spans="1:11" x14ac:dyDescent="0.25">
      <c r="A66" s="10" t="s">
        <v>23</v>
      </c>
      <c r="B66" s="10">
        <v>8</v>
      </c>
      <c r="C66" s="10">
        <v>31</v>
      </c>
      <c r="D66" s="10">
        <v>18054004</v>
      </c>
      <c r="E66" s="10"/>
      <c r="F66" s="10"/>
      <c r="G66" s="11" t="s">
        <v>24</v>
      </c>
      <c r="H66" s="48">
        <f t="shared" si="8"/>
        <v>10687000</v>
      </c>
      <c r="I66" s="48">
        <f t="shared" si="8"/>
        <v>6252315.7499999991</v>
      </c>
      <c r="J66" s="48">
        <f t="shared" si="8"/>
        <v>-808000</v>
      </c>
      <c r="K66" s="48">
        <f t="shared" si="8"/>
        <v>9879000</v>
      </c>
    </row>
    <row r="67" spans="1:11" ht="45" x14ac:dyDescent="0.25">
      <c r="A67" s="12" t="s">
        <v>71</v>
      </c>
      <c r="B67" s="12">
        <v>8</v>
      </c>
      <c r="C67" s="12">
        <v>31</v>
      </c>
      <c r="D67" s="12">
        <v>18054004</v>
      </c>
      <c r="E67" s="12">
        <v>49</v>
      </c>
      <c r="F67" s="12"/>
      <c r="G67" s="13" t="s">
        <v>72</v>
      </c>
      <c r="H67" s="49">
        <f>H68+H70+H75+H77+H79</f>
        <v>10687000</v>
      </c>
      <c r="I67" s="49">
        <f>I68+I70+I75+I77+I79</f>
        <v>6252315.7499999991</v>
      </c>
      <c r="J67" s="49">
        <f>J68+J70+J75+J77+J79</f>
        <v>-808000</v>
      </c>
      <c r="K67" s="49">
        <f>K68+K70+K75+K77+K79</f>
        <v>9879000</v>
      </c>
    </row>
    <row r="68" spans="1:11" x14ac:dyDescent="0.25">
      <c r="A68" s="14">
        <v>311</v>
      </c>
      <c r="B68" s="14">
        <v>8</v>
      </c>
      <c r="C68" s="14">
        <v>31</v>
      </c>
      <c r="D68" s="14">
        <v>18054004</v>
      </c>
      <c r="E68" s="14">
        <v>49</v>
      </c>
      <c r="F68" s="14">
        <v>311</v>
      </c>
      <c r="G68" s="15" t="s">
        <v>73</v>
      </c>
      <c r="H68" s="50">
        <f>SUM(H69)</f>
        <v>8700000</v>
      </c>
      <c r="I68" s="50">
        <f>SUM(I69)</f>
        <v>5196274.8</v>
      </c>
      <c r="J68" s="50">
        <f>SUM(J69)</f>
        <v>-600000</v>
      </c>
      <c r="K68" s="50">
        <f>SUM(K69)</f>
        <v>8100000</v>
      </c>
    </row>
    <row r="69" spans="1:11" x14ac:dyDescent="0.25">
      <c r="A69" s="16">
        <v>31111</v>
      </c>
      <c r="B69" s="17">
        <v>8</v>
      </c>
      <c r="C69" s="17">
        <v>31</v>
      </c>
      <c r="D69" s="17">
        <v>18054004</v>
      </c>
      <c r="E69" s="17">
        <v>49</v>
      </c>
      <c r="F69" s="17">
        <v>31111</v>
      </c>
      <c r="G69" s="18" t="s">
        <v>74</v>
      </c>
      <c r="H69" s="51">
        <v>8700000</v>
      </c>
      <c r="I69" s="51">
        <v>5196274.8</v>
      </c>
      <c r="J69" s="51">
        <f>K69-H69</f>
        <v>-600000</v>
      </c>
      <c r="K69" s="51">
        <v>8100000</v>
      </c>
    </row>
    <row r="70" spans="1:11" x14ac:dyDescent="0.25">
      <c r="A70" s="14">
        <v>312</v>
      </c>
      <c r="B70" s="14">
        <v>8</v>
      </c>
      <c r="C70" s="14">
        <v>31</v>
      </c>
      <c r="D70" s="14">
        <v>18054004</v>
      </c>
      <c r="E70" s="14">
        <v>49</v>
      </c>
      <c r="F70" s="14">
        <v>312</v>
      </c>
      <c r="G70" s="15" t="s">
        <v>75</v>
      </c>
      <c r="H70" s="50">
        <f>SUM(H71:H74)</f>
        <v>277000</v>
      </c>
      <c r="I70" s="50">
        <f>SUM(I71:I74)</f>
        <v>100252.56</v>
      </c>
      <c r="J70" s="50">
        <f>SUM(J71:J74)</f>
        <v>14000</v>
      </c>
      <c r="K70" s="50">
        <f>SUM(K71:K74)</f>
        <v>291000</v>
      </c>
    </row>
    <row r="71" spans="1:11" x14ac:dyDescent="0.25">
      <c r="A71" s="16">
        <v>31212</v>
      </c>
      <c r="B71" s="17">
        <v>8</v>
      </c>
      <c r="C71" s="17">
        <v>31</v>
      </c>
      <c r="D71" s="17">
        <v>18054004</v>
      </c>
      <c r="E71" s="17">
        <v>49</v>
      </c>
      <c r="F71" s="17">
        <v>31212</v>
      </c>
      <c r="G71" s="18" t="s">
        <v>76</v>
      </c>
      <c r="H71" s="51">
        <v>127000</v>
      </c>
      <c r="I71" s="51">
        <v>7807.06</v>
      </c>
      <c r="J71" s="51">
        <f>K71-H71</f>
        <v>43000</v>
      </c>
      <c r="K71" s="51">
        <v>170000</v>
      </c>
    </row>
    <row r="72" spans="1:11" x14ac:dyDescent="0.25">
      <c r="A72" s="16">
        <v>31213</v>
      </c>
      <c r="B72" s="17">
        <v>8</v>
      </c>
      <c r="C72" s="17">
        <v>31</v>
      </c>
      <c r="D72" s="17">
        <v>18054004</v>
      </c>
      <c r="E72" s="17">
        <v>49</v>
      </c>
      <c r="F72" s="17">
        <v>31213</v>
      </c>
      <c r="G72" s="18" t="s">
        <v>77</v>
      </c>
      <c r="H72" s="51">
        <v>18000</v>
      </c>
      <c r="I72" s="51">
        <v>1663</v>
      </c>
      <c r="J72" s="51">
        <f t="shared" ref="J72:J74" si="9">K72-H72</f>
        <v>11000</v>
      </c>
      <c r="K72" s="51">
        <v>29000</v>
      </c>
    </row>
    <row r="73" spans="1:11" ht="30" x14ac:dyDescent="0.25">
      <c r="A73" s="16">
        <v>31215</v>
      </c>
      <c r="B73" s="17">
        <v>8</v>
      </c>
      <c r="C73" s="17">
        <v>31</v>
      </c>
      <c r="D73" s="17">
        <v>18054004</v>
      </c>
      <c r="E73" s="17">
        <v>49</v>
      </c>
      <c r="F73" s="17">
        <v>31215</v>
      </c>
      <c r="G73" s="18" t="s">
        <v>78</v>
      </c>
      <c r="H73" s="51">
        <v>40000</v>
      </c>
      <c r="I73" s="51">
        <v>1032.5</v>
      </c>
      <c r="J73" s="51">
        <f t="shared" si="9"/>
        <v>-38000</v>
      </c>
      <c r="K73" s="51">
        <v>2000</v>
      </c>
    </row>
    <row r="74" spans="1:11" x14ac:dyDescent="0.25">
      <c r="A74" s="16">
        <v>31216</v>
      </c>
      <c r="B74" s="17">
        <v>8</v>
      </c>
      <c r="C74" s="17">
        <v>31</v>
      </c>
      <c r="D74" s="17">
        <v>18054004</v>
      </c>
      <c r="E74" s="17">
        <v>49</v>
      </c>
      <c r="F74" s="17">
        <v>31216</v>
      </c>
      <c r="G74" s="18" t="s">
        <v>79</v>
      </c>
      <c r="H74" s="51">
        <v>92000</v>
      </c>
      <c r="I74" s="51">
        <v>89750</v>
      </c>
      <c r="J74" s="51">
        <f t="shared" si="9"/>
        <v>-2000</v>
      </c>
      <c r="K74" s="51">
        <v>90000</v>
      </c>
    </row>
    <row r="75" spans="1:11" x14ac:dyDescent="0.25">
      <c r="A75" s="14">
        <v>313</v>
      </c>
      <c r="B75" s="14">
        <v>8</v>
      </c>
      <c r="C75" s="14">
        <v>31</v>
      </c>
      <c r="D75" s="14">
        <v>18054004</v>
      </c>
      <c r="E75" s="14">
        <v>49</v>
      </c>
      <c r="F75" s="14">
        <v>313</v>
      </c>
      <c r="G75" s="15" t="s">
        <v>80</v>
      </c>
      <c r="H75" s="50">
        <f>SUM(H76)</f>
        <v>1440000</v>
      </c>
      <c r="I75" s="50">
        <f>SUM(I76)</f>
        <v>860742.27</v>
      </c>
      <c r="J75" s="50">
        <f>SUM(J76)</f>
        <v>-140000</v>
      </c>
      <c r="K75" s="50">
        <f>SUM(K76)</f>
        <v>1300000</v>
      </c>
    </row>
    <row r="76" spans="1:11" ht="30" x14ac:dyDescent="0.25">
      <c r="A76" s="16">
        <v>31321</v>
      </c>
      <c r="B76" s="17">
        <v>8</v>
      </c>
      <c r="C76" s="17">
        <v>31</v>
      </c>
      <c r="D76" s="17">
        <v>18054004</v>
      </c>
      <c r="E76" s="17">
        <v>49</v>
      </c>
      <c r="F76" s="17">
        <v>31321</v>
      </c>
      <c r="G76" s="18" t="s">
        <v>81</v>
      </c>
      <c r="H76" s="51">
        <v>1440000</v>
      </c>
      <c r="I76" s="51">
        <v>860742.27</v>
      </c>
      <c r="J76" s="51">
        <f>K76-H76</f>
        <v>-140000</v>
      </c>
      <c r="K76" s="51">
        <v>1300000</v>
      </c>
    </row>
    <row r="77" spans="1:11" x14ac:dyDescent="0.25">
      <c r="A77" s="14">
        <v>321</v>
      </c>
      <c r="B77" s="14">
        <v>8</v>
      </c>
      <c r="C77" s="14">
        <v>31</v>
      </c>
      <c r="D77" s="14">
        <v>18054004</v>
      </c>
      <c r="E77" s="14">
        <v>49</v>
      </c>
      <c r="F77" s="14">
        <v>321</v>
      </c>
      <c r="G77" s="15" t="s">
        <v>27</v>
      </c>
      <c r="H77" s="50">
        <f>SUM(H78)</f>
        <v>250000</v>
      </c>
      <c r="I77" s="50">
        <f>SUM(I78)</f>
        <v>77983.62</v>
      </c>
      <c r="J77" s="50">
        <f>SUM(J78)</f>
        <v>-87000</v>
      </c>
      <c r="K77" s="50">
        <f>SUM(K78)</f>
        <v>163000</v>
      </c>
    </row>
    <row r="78" spans="1:11" ht="30" x14ac:dyDescent="0.25">
      <c r="A78" s="16">
        <v>32121</v>
      </c>
      <c r="B78" s="17">
        <v>8</v>
      </c>
      <c r="C78" s="17">
        <v>31</v>
      </c>
      <c r="D78" s="17">
        <v>18054004</v>
      </c>
      <c r="E78" s="17">
        <v>49</v>
      </c>
      <c r="F78" s="17">
        <v>32121</v>
      </c>
      <c r="G78" s="18" t="s">
        <v>82</v>
      </c>
      <c r="H78" s="51">
        <v>250000</v>
      </c>
      <c r="I78" s="51">
        <v>77983.62</v>
      </c>
      <c r="J78" s="51">
        <f>K78-H78</f>
        <v>-87000</v>
      </c>
      <c r="K78" s="51">
        <v>163000</v>
      </c>
    </row>
    <row r="79" spans="1:11" ht="30" x14ac:dyDescent="0.25">
      <c r="A79" s="14">
        <v>329</v>
      </c>
      <c r="B79" s="14">
        <v>8</v>
      </c>
      <c r="C79" s="14">
        <v>31</v>
      </c>
      <c r="D79" s="14">
        <v>18054004</v>
      </c>
      <c r="E79" s="14">
        <v>49</v>
      </c>
      <c r="F79" s="14">
        <v>329</v>
      </c>
      <c r="G79" s="15" t="s">
        <v>64</v>
      </c>
      <c r="H79" s="50">
        <f>SUM(H80)</f>
        <v>20000</v>
      </c>
      <c r="I79" s="50">
        <f>SUM(I80)</f>
        <v>17062.5</v>
      </c>
      <c r="J79" s="50">
        <f>SUM(J80)</f>
        <v>5000</v>
      </c>
      <c r="K79" s="50">
        <f>SUM(K80)</f>
        <v>25000</v>
      </c>
    </row>
    <row r="80" spans="1:11" ht="60" x14ac:dyDescent="0.25">
      <c r="A80" s="16">
        <v>32955</v>
      </c>
      <c r="B80" s="17">
        <v>8</v>
      </c>
      <c r="C80" s="17">
        <v>31</v>
      </c>
      <c r="D80" s="17">
        <v>18054004</v>
      </c>
      <c r="E80" s="17">
        <v>49</v>
      </c>
      <c r="F80" s="17">
        <v>32955</v>
      </c>
      <c r="G80" s="18" t="s">
        <v>83</v>
      </c>
      <c r="H80" s="51">
        <v>20000</v>
      </c>
      <c r="I80" s="51">
        <v>17062.5</v>
      </c>
      <c r="J80" s="51">
        <f>K80-H80</f>
        <v>5000</v>
      </c>
      <c r="K80" s="51">
        <v>25000</v>
      </c>
    </row>
    <row r="81" spans="1:11" ht="45" x14ac:dyDescent="0.25">
      <c r="A81" s="8">
        <v>18055</v>
      </c>
      <c r="B81" s="8">
        <v>8</v>
      </c>
      <c r="C81" s="8">
        <v>31</v>
      </c>
      <c r="D81" s="8">
        <v>18055</v>
      </c>
      <c r="E81" s="8"/>
      <c r="F81" s="8"/>
      <c r="G81" s="9" t="s">
        <v>84</v>
      </c>
      <c r="H81" s="46">
        <f>H82+H140+H153+H167+H191+H198</f>
        <v>1939500</v>
      </c>
      <c r="I81" s="46">
        <f>I82+I140+I153+I167+I191+I198</f>
        <v>1210349.3499999999</v>
      </c>
      <c r="J81" s="46">
        <f>J82+J140+J153+J167+J191+J198</f>
        <v>-89250</v>
      </c>
      <c r="K81" s="46">
        <f>K82+K140+K153+K167+K191+K198</f>
        <v>1850250</v>
      </c>
    </row>
    <row r="82" spans="1:11" ht="30" x14ac:dyDescent="0.25">
      <c r="A82" s="1">
        <v>18055002</v>
      </c>
      <c r="B82" s="1">
        <v>8</v>
      </c>
      <c r="C82" s="1">
        <v>31</v>
      </c>
      <c r="D82" s="1">
        <v>18055002</v>
      </c>
      <c r="E82" s="1"/>
      <c r="F82" s="1"/>
      <c r="G82" s="2" t="s">
        <v>85</v>
      </c>
      <c r="H82" s="47">
        <f t="shared" ref="H82:K84" si="10">H83</f>
        <v>907200</v>
      </c>
      <c r="I82" s="47">
        <f t="shared" si="10"/>
        <v>496975.35</v>
      </c>
      <c r="J82" s="47">
        <f t="shared" si="10"/>
        <v>-25000</v>
      </c>
      <c r="K82" s="47">
        <f t="shared" si="10"/>
        <v>882200</v>
      </c>
    </row>
    <row r="83" spans="1:11" x14ac:dyDescent="0.25">
      <c r="A83" s="10" t="s">
        <v>19</v>
      </c>
      <c r="B83" s="10">
        <v>8</v>
      </c>
      <c r="C83" s="10">
        <v>31</v>
      </c>
      <c r="D83" s="10">
        <v>18055002</v>
      </c>
      <c r="E83" s="10"/>
      <c r="F83" s="10"/>
      <c r="G83" s="11" t="s">
        <v>20</v>
      </c>
      <c r="H83" s="48">
        <f t="shared" si="10"/>
        <v>907200</v>
      </c>
      <c r="I83" s="48">
        <f t="shared" si="10"/>
        <v>496975.35</v>
      </c>
      <c r="J83" s="48">
        <f t="shared" si="10"/>
        <v>-25000</v>
      </c>
      <c r="K83" s="48">
        <f t="shared" si="10"/>
        <v>882200</v>
      </c>
    </row>
    <row r="84" spans="1:11" x14ac:dyDescent="0.25">
      <c r="A84" s="10" t="s">
        <v>21</v>
      </c>
      <c r="B84" s="10">
        <v>8</v>
      </c>
      <c r="C84" s="10">
        <v>31</v>
      </c>
      <c r="D84" s="10">
        <v>18055002</v>
      </c>
      <c r="E84" s="10"/>
      <c r="F84" s="10"/>
      <c r="G84" s="11" t="s">
        <v>22</v>
      </c>
      <c r="H84" s="48">
        <f t="shared" si="10"/>
        <v>907200</v>
      </c>
      <c r="I84" s="48">
        <f t="shared" si="10"/>
        <v>496975.35</v>
      </c>
      <c r="J84" s="48">
        <f t="shared" si="10"/>
        <v>-25000</v>
      </c>
      <c r="K84" s="48">
        <f t="shared" si="10"/>
        <v>882200</v>
      </c>
    </row>
    <row r="85" spans="1:11" x14ac:dyDescent="0.25">
      <c r="A85" s="10" t="s">
        <v>23</v>
      </c>
      <c r="B85" s="10">
        <v>8</v>
      </c>
      <c r="C85" s="10">
        <v>31</v>
      </c>
      <c r="D85" s="10">
        <v>18055002</v>
      </c>
      <c r="E85" s="10"/>
      <c r="F85" s="10"/>
      <c r="G85" s="11" t="s">
        <v>24</v>
      </c>
      <c r="H85" s="48">
        <f>H86+H90+H109+H93</f>
        <v>907200</v>
      </c>
      <c r="I85" s="48">
        <f>I86+I90+I109+I93</f>
        <v>496975.35</v>
      </c>
      <c r="J85" s="48">
        <f>J86+J90+J109+J93</f>
        <v>-25000</v>
      </c>
      <c r="K85" s="48">
        <f>K86+K90+K109+K93</f>
        <v>882200</v>
      </c>
    </row>
    <row r="86" spans="1:11" x14ac:dyDescent="0.25">
      <c r="A86" s="12" t="s">
        <v>86</v>
      </c>
      <c r="B86" s="12">
        <v>8</v>
      </c>
      <c r="C86" s="12">
        <v>31</v>
      </c>
      <c r="D86" s="12">
        <v>18055002</v>
      </c>
      <c r="E86" s="12">
        <v>11</v>
      </c>
      <c r="F86" s="12"/>
      <c r="G86" s="13" t="s">
        <v>87</v>
      </c>
      <c r="H86" s="49">
        <f>H87</f>
        <v>322300</v>
      </c>
      <c r="I86" s="49">
        <f>I87</f>
        <v>297064.46000000002</v>
      </c>
      <c r="J86" s="49">
        <f>J87</f>
        <v>-25100</v>
      </c>
      <c r="K86" s="49">
        <f>K87</f>
        <v>297200</v>
      </c>
    </row>
    <row r="87" spans="1:11" ht="30" x14ac:dyDescent="0.25">
      <c r="A87" s="14">
        <v>372</v>
      </c>
      <c r="B87" s="14">
        <v>8</v>
      </c>
      <c r="C87" s="14">
        <v>31</v>
      </c>
      <c r="D87" s="14">
        <v>18055002</v>
      </c>
      <c r="E87" s="14">
        <v>11</v>
      </c>
      <c r="F87" s="14">
        <v>372</v>
      </c>
      <c r="G87" s="15" t="s">
        <v>88</v>
      </c>
      <c r="H87" s="50">
        <f>SUM(H88:H89)</f>
        <v>322300</v>
      </c>
      <c r="I87" s="50">
        <f>SUM(I88:I89)</f>
        <v>297064.46000000002</v>
      </c>
      <c r="J87" s="50">
        <f>SUM(J88:J89)</f>
        <v>-25100</v>
      </c>
      <c r="K87" s="50">
        <f>SUM(K88:K89)</f>
        <v>297200</v>
      </c>
    </row>
    <row r="88" spans="1:11" ht="30" x14ac:dyDescent="0.25">
      <c r="A88" s="16">
        <v>37219</v>
      </c>
      <c r="B88" s="25">
        <v>8</v>
      </c>
      <c r="C88" s="17">
        <v>31</v>
      </c>
      <c r="D88" s="17">
        <v>180550002</v>
      </c>
      <c r="E88" s="17">
        <v>11</v>
      </c>
      <c r="F88" s="17">
        <v>37219</v>
      </c>
      <c r="G88" s="18" t="s">
        <v>89</v>
      </c>
      <c r="H88" s="51">
        <v>320000</v>
      </c>
      <c r="I88" s="51">
        <v>294814.46000000002</v>
      </c>
      <c r="J88" s="51">
        <f>K88-H88</f>
        <v>-25100</v>
      </c>
      <c r="K88" s="51">
        <v>294900</v>
      </c>
    </row>
    <row r="89" spans="1:11" x14ac:dyDescent="0.25">
      <c r="A89" s="16">
        <v>37221</v>
      </c>
      <c r="B89" s="17">
        <v>8</v>
      </c>
      <c r="C89" s="17">
        <v>31</v>
      </c>
      <c r="D89" s="17">
        <v>18055002</v>
      </c>
      <c r="E89" s="17">
        <v>11</v>
      </c>
      <c r="F89" s="17">
        <v>37221</v>
      </c>
      <c r="G89" s="18" t="s">
        <v>90</v>
      </c>
      <c r="H89" s="51">
        <v>2300</v>
      </c>
      <c r="I89" s="51">
        <v>2250</v>
      </c>
      <c r="J89" s="51">
        <f>K89-H89</f>
        <v>0</v>
      </c>
      <c r="K89" s="51">
        <v>2300</v>
      </c>
    </row>
    <row r="90" spans="1:11" ht="30" x14ac:dyDescent="0.25">
      <c r="A90" s="12" t="s">
        <v>91</v>
      </c>
      <c r="B90" s="12">
        <v>8</v>
      </c>
      <c r="C90" s="12">
        <v>31</v>
      </c>
      <c r="D90" s="12">
        <v>18055002</v>
      </c>
      <c r="E90" s="12">
        <v>25</v>
      </c>
      <c r="F90" s="12"/>
      <c r="G90" s="13" t="s">
        <v>92</v>
      </c>
      <c r="H90" s="49">
        <f>H91</f>
        <v>6800</v>
      </c>
      <c r="I90" s="49">
        <f>I91</f>
        <v>6391</v>
      </c>
      <c r="J90" s="49">
        <f>J91</f>
        <v>-400</v>
      </c>
      <c r="K90" s="49">
        <f>K91</f>
        <v>6400</v>
      </c>
    </row>
    <row r="91" spans="1:11" x14ac:dyDescent="0.25">
      <c r="A91" s="14">
        <v>323</v>
      </c>
      <c r="B91" s="14">
        <v>8</v>
      </c>
      <c r="C91" s="14">
        <v>31</v>
      </c>
      <c r="D91" s="14">
        <v>18055002</v>
      </c>
      <c r="E91" s="14">
        <v>25</v>
      </c>
      <c r="F91" s="14">
        <v>323</v>
      </c>
      <c r="G91" s="15" t="s">
        <v>45</v>
      </c>
      <c r="H91" s="50">
        <f>SUM(H92)</f>
        <v>6800</v>
      </c>
      <c r="I91" s="50">
        <f>SUM(I92)</f>
        <v>6391</v>
      </c>
      <c r="J91" s="50">
        <f>SUM(J92)</f>
        <v>-400</v>
      </c>
      <c r="K91" s="50">
        <f>SUM(K92)</f>
        <v>6400</v>
      </c>
    </row>
    <row r="92" spans="1:11" ht="30" x14ac:dyDescent="0.25">
      <c r="A92" s="16">
        <v>32322</v>
      </c>
      <c r="B92" s="17">
        <v>8</v>
      </c>
      <c r="C92" s="17">
        <v>31</v>
      </c>
      <c r="D92" s="17">
        <v>18055002</v>
      </c>
      <c r="E92" s="17">
        <v>25</v>
      </c>
      <c r="F92" s="17">
        <v>32322</v>
      </c>
      <c r="G92" s="18" t="s">
        <v>129</v>
      </c>
      <c r="H92" s="51">
        <v>6800</v>
      </c>
      <c r="I92" s="51">
        <v>6391</v>
      </c>
      <c r="J92" s="51">
        <f>K92-H92</f>
        <v>-400</v>
      </c>
      <c r="K92" s="51">
        <v>6400</v>
      </c>
    </row>
    <row r="93" spans="1:11" ht="30" x14ac:dyDescent="0.25">
      <c r="A93" s="12" t="s">
        <v>93</v>
      </c>
      <c r="B93" s="12">
        <v>8</v>
      </c>
      <c r="C93" s="12">
        <v>31</v>
      </c>
      <c r="D93" s="12">
        <v>18055002</v>
      </c>
      <c r="E93" s="12">
        <v>29</v>
      </c>
      <c r="F93" s="12"/>
      <c r="G93" s="13" t="s">
        <v>94</v>
      </c>
      <c r="H93" s="49">
        <f>H94+H99+H103+H105+H107</f>
        <v>59100</v>
      </c>
      <c r="I93" s="49">
        <f>I94+I99+I103+I105+I107</f>
        <v>59205</v>
      </c>
      <c r="J93" s="49">
        <f>J94+J99+J103+J105+J107</f>
        <v>0</v>
      </c>
      <c r="K93" s="49">
        <f>K94+K99+K103+K105+K107</f>
        <v>59100</v>
      </c>
    </row>
    <row r="94" spans="1:11" x14ac:dyDescent="0.25">
      <c r="A94" s="14">
        <v>322</v>
      </c>
      <c r="B94" s="14">
        <v>8</v>
      </c>
      <c r="C94" s="14">
        <v>31</v>
      </c>
      <c r="D94" s="14">
        <v>18055002</v>
      </c>
      <c r="E94" s="14">
        <v>29</v>
      </c>
      <c r="F94" s="14">
        <v>322</v>
      </c>
      <c r="G94" s="15" t="s">
        <v>33</v>
      </c>
      <c r="H94" s="50">
        <f>SUM(H95:H98)</f>
        <v>35600</v>
      </c>
      <c r="I94" s="50">
        <f>SUM(I95:I98)</f>
        <v>35746</v>
      </c>
      <c r="J94" s="50">
        <f>SUM(J95:J98)</f>
        <v>0</v>
      </c>
      <c r="K94" s="50">
        <f>SUM(K95:K98)</f>
        <v>35600</v>
      </c>
    </row>
    <row r="95" spans="1:11" x14ac:dyDescent="0.25">
      <c r="A95" s="16">
        <v>32211</v>
      </c>
      <c r="B95" s="17">
        <v>8</v>
      </c>
      <c r="C95" s="17">
        <v>31</v>
      </c>
      <c r="D95" s="17">
        <v>18055002</v>
      </c>
      <c r="E95" s="17">
        <v>29</v>
      </c>
      <c r="F95" s="17">
        <v>32211</v>
      </c>
      <c r="G95" s="18" t="s">
        <v>34</v>
      </c>
      <c r="H95" s="51">
        <v>1300</v>
      </c>
      <c r="I95" s="51">
        <v>1249.76</v>
      </c>
      <c r="J95" s="51">
        <f>K95-H95</f>
        <v>0</v>
      </c>
      <c r="K95" s="51">
        <v>1300</v>
      </c>
    </row>
    <row r="96" spans="1:11" ht="30" x14ac:dyDescent="0.25">
      <c r="A96" s="16">
        <v>32212</v>
      </c>
      <c r="B96" s="17">
        <v>8</v>
      </c>
      <c r="C96" s="17">
        <v>31</v>
      </c>
      <c r="D96" s="17">
        <v>18055002</v>
      </c>
      <c r="E96" s="17">
        <v>29</v>
      </c>
      <c r="F96" s="17">
        <v>32212</v>
      </c>
      <c r="G96" s="18" t="s">
        <v>35</v>
      </c>
      <c r="H96" s="51">
        <v>4400</v>
      </c>
      <c r="I96" s="51">
        <v>4395.3900000000003</v>
      </c>
      <c r="J96" s="51">
        <f t="shared" ref="J96:J98" si="11">K96-H96</f>
        <v>0</v>
      </c>
      <c r="K96" s="51">
        <v>4400</v>
      </c>
    </row>
    <row r="97" spans="1:11" ht="30" x14ac:dyDescent="0.25">
      <c r="A97" s="16">
        <v>32219</v>
      </c>
      <c r="B97" s="17">
        <v>8</v>
      </c>
      <c r="C97" s="17">
        <v>31</v>
      </c>
      <c r="D97" s="17">
        <v>18055002</v>
      </c>
      <c r="E97" s="17">
        <v>29</v>
      </c>
      <c r="F97" s="17">
        <v>32219</v>
      </c>
      <c r="G97" s="18" t="s">
        <v>38</v>
      </c>
      <c r="H97" s="51">
        <v>6400</v>
      </c>
      <c r="I97" s="51">
        <v>6318.75</v>
      </c>
      <c r="J97" s="51">
        <f t="shared" si="11"/>
        <v>0</v>
      </c>
      <c r="K97" s="51">
        <v>6400</v>
      </c>
    </row>
    <row r="98" spans="1:11" x14ac:dyDescent="0.25">
      <c r="A98" s="16">
        <v>32251</v>
      </c>
      <c r="B98" s="17">
        <v>8</v>
      </c>
      <c r="C98" s="17">
        <v>31</v>
      </c>
      <c r="D98" s="17">
        <v>18055002</v>
      </c>
      <c r="E98" s="17">
        <v>29</v>
      </c>
      <c r="F98" s="17">
        <v>32251</v>
      </c>
      <c r="G98" s="18" t="s">
        <v>43</v>
      </c>
      <c r="H98" s="51">
        <v>23500</v>
      </c>
      <c r="I98" s="51">
        <v>23782.1</v>
      </c>
      <c r="J98" s="51">
        <f t="shared" si="11"/>
        <v>0</v>
      </c>
      <c r="K98" s="51">
        <v>23500</v>
      </c>
    </row>
    <row r="99" spans="1:11" x14ac:dyDescent="0.25">
      <c r="A99" s="14">
        <v>323</v>
      </c>
      <c r="B99" s="14">
        <v>8</v>
      </c>
      <c r="C99" s="14">
        <v>31</v>
      </c>
      <c r="D99" s="14">
        <v>18055002</v>
      </c>
      <c r="E99" s="14">
        <v>29</v>
      </c>
      <c r="F99" s="14">
        <v>323</v>
      </c>
      <c r="G99" s="15" t="s">
        <v>45</v>
      </c>
      <c r="H99" s="50">
        <f>SUM(H100:H102)</f>
        <v>23500</v>
      </c>
      <c r="I99" s="50">
        <f>SUM(I100:I102)</f>
        <v>23459</v>
      </c>
      <c r="J99" s="50">
        <f>SUM(J100:J102)</f>
        <v>0</v>
      </c>
      <c r="K99" s="50">
        <f>SUM(K100:K102)</f>
        <v>23500</v>
      </c>
    </row>
    <row r="100" spans="1:11" ht="30" x14ac:dyDescent="0.25">
      <c r="A100" s="16">
        <v>32322</v>
      </c>
      <c r="B100" s="17">
        <v>8</v>
      </c>
      <c r="C100" s="17">
        <v>31</v>
      </c>
      <c r="D100" s="17">
        <v>18055002</v>
      </c>
      <c r="E100" s="17">
        <v>29</v>
      </c>
      <c r="F100" s="17">
        <v>32322</v>
      </c>
      <c r="G100" s="18" t="s">
        <v>50</v>
      </c>
      <c r="H100" s="51">
        <v>11100</v>
      </c>
      <c r="I100" s="51">
        <v>11084</v>
      </c>
      <c r="J100" s="51">
        <f>K100-H100</f>
        <v>0</v>
      </c>
      <c r="K100" s="51">
        <v>11100</v>
      </c>
    </row>
    <row r="101" spans="1:11" x14ac:dyDescent="0.25">
      <c r="A101" s="16">
        <v>32381</v>
      </c>
      <c r="B101" s="17">
        <v>8</v>
      </c>
      <c r="C101" s="17">
        <v>31</v>
      </c>
      <c r="D101" s="17">
        <v>18055002</v>
      </c>
      <c r="E101" s="17">
        <v>29</v>
      </c>
      <c r="F101" s="17">
        <v>32381</v>
      </c>
      <c r="G101" s="18" t="s">
        <v>59</v>
      </c>
      <c r="H101" s="51">
        <v>12400</v>
      </c>
      <c r="I101" s="51">
        <v>12375</v>
      </c>
      <c r="J101" s="51">
        <f t="shared" ref="J101:J102" si="12">K101-H101</f>
        <v>0</v>
      </c>
      <c r="K101" s="51">
        <v>12400</v>
      </c>
    </row>
    <row r="102" spans="1:11" ht="30" x14ac:dyDescent="0.25">
      <c r="A102" s="16">
        <v>32391</v>
      </c>
      <c r="B102" s="17">
        <v>8</v>
      </c>
      <c r="C102" s="17">
        <v>31</v>
      </c>
      <c r="D102" s="17">
        <v>18055002</v>
      </c>
      <c r="E102" s="17">
        <v>29</v>
      </c>
      <c r="F102" s="17">
        <v>32391</v>
      </c>
      <c r="G102" s="18" t="s">
        <v>128</v>
      </c>
      <c r="H102" s="51">
        <v>0</v>
      </c>
      <c r="I102" s="51">
        <v>0</v>
      </c>
      <c r="J102" s="51">
        <f t="shared" si="12"/>
        <v>0</v>
      </c>
      <c r="K102" s="51">
        <v>0</v>
      </c>
    </row>
    <row r="103" spans="1:11" ht="30" x14ac:dyDescent="0.25">
      <c r="A103" s="14">
        <v>329</v>
      </c>
      <c r="B103" s="14">
        <v>8</v>
      </c>
      <c r="C103" s="14">
        <v>31</v>
      </c>
      <c r="D103" s="14">
        <v>18055002</v>
      </c>
      <c r="E103" s="14">
        <v>29</v>
      </c>
      <c r="F103" s="35">
        <v>329</v>
      </c>
      <c r="G103" s="36" t="s">
        <v>64</v>
      </c>
      <c r="H103" s="50">
        <f>SUM(H104)</f>
        <v>0</v>
      </c>
      <c r="I103" s="50">
        <f>SUM(I104)</f>
        <v>0</v>
      </c>
      <c r="J103" s="50">
        <f>SUM(J104)</f>
        <v>0</v>
      </c>
      <c r="K103" s="50">
        <f>SUM(K104)</f>
        <v>0</v>
      </c>
    </row>
    <row r="104" spans="1:11" x14ac:dyDescent="0.25">
      <c r="A104" s="16">
        <v>32931</v>
      </c>
      <c r="B104" s="17">
        <v>8</v>
      </c>
      <c r="C104" s="17">
        <v>31</v>
      </c>
      <c r="D104" s="17">
        <v>18055002</v>
      </c>
      <c r="E104" s="17">
        <v>29</v>
      </c>
      <c r="F104" s="37">
        <v>32931</v>
      </c>
      <c r="G104" s="38" t="s">
        <v>66</v>
      </c>
      <c r="H104" s="51">
        <v>0</v>
      </c>
      <c r="I104" s="51">
        <v>0</v>
      </c>
      <c r="J104" s="51">
        <f>K104-H104</f>
        <v>0</v>
      </c>
      <c r="K104" s="51">
        <v>0</v>
      </c>
    </row>
    <row r="105" spans="1:11" x14ac:dyDescent="0.25">
      <c r="A105" s="26">
        <v>422</v>
      </c>
      <c r="B105" s="26">
        <v>8</v>
      </c>
      <c r="C105" s="26">
        <v>31</v>
      </c>
      <c r="D105" s="26">
        <v>18055002</v>
      </c>
      <c r="E105" s="26">
        <v>29</v>
      </c>
      <c r="F105" s="35">
        <v>422</v>
      </c>
      <c r="G105" s="36" t="s">
        <v>95</v>
      </c>
      <c r="H105" s="50">
        <f>SUM(H106:H106)</f>
        <v>0</v>
      </c>
      <c r="I105" s="50">
        <f>SUM(I106)</f>
        <v>0</v>
      </c>
      <c r="J105" s="50">
        <f>SUM(J106)</f>
        <v>0</v>
      </c>
      <c r="K105" s="50">
        <f>SUM(K106:K106)</f>
        <v>0</v>
      </c>
    </row>
    <row r="106" spans="1:11" x14ac:dyDescent="0.25">
      <c r="A106" s="27">
        <v>42219</v>
      </c>
      <c r="B106" s="28">
        <v>8</v>
      </c>
      <c r="C106" s="28">
        <v>31</v>
      </c>
      <c r="D106" s="28">
        <v>18055002</v>
      </c>
      <c r="E106" s="28">
        <v>29</v>
      </c>
      <c r="F106" s="37">
        <v>42219</v>
      </c>
      <c r="G106" s="38" t="s">
        <v>96</v>
      </c>
      <c r="H106" s="51">
        <v>0</v>
      </c>
      <c r="I106" s="51">
        <v>0</v>
      </c>
      <c r="J106" s="51">
        <v>0</v>
      </c>
      <c r="K106" s="51">
        <v>0</v>
      </c>
    </row>
    <row r="107" spans="1:11" x14ac:dyDescent="0.25">
      <c r="A107" s="26">
        <v>423</v>
      </c>
      <c r="B107" s="26">
        <v>8</v>
      </c>
      <c r="C107" s="26">
        <v>31</v>
      </c>
      <c r="D107" s="26">
        <v>18055002</v>
      </c>
      <c r="E107" s="26">
        <v>29</v>
      </c>
      <c r="F107" s="35">
        <v>423</v>
      </c>
      <c r="G107" s="36" t="s">
        <v>97</v>
      </c>
      <c r="H107" s="50">
        <f>SUM(H108)</f>
        <v>0</v>
      </c>
      <c r="I107" s="50">
        <f>SUM(I108)</f>
        <v>0</v>
      </c>
      <c r="J107" s="50">
        <f>SUM(J108)</f>
        <v>0</v>
      </c>
      <c r="K107" s="50">
        <f>SUM(K108)</f>
        <v>0</v>
      </c>
    </row>
    <row r="108" spans="1:11" x14ac:dyDescent="0.25">
      <c r="A108" s="27">
        <v>42318</v>
      </c>
      <c r="B108" s="28">
        <v>8</v>
      </c>
      <c r="C108" s="28">
        <v>31</v>
      </c>
      <c r="D108" s="28">
        <v>18055002</v>
      </c>
      <c r="E108" s="28">
        <v>29</v>
      </c>
      <c r="F108" s="37">
        <v>42318</v>
      </c>
      <c r="G108" s="38" t="s">
        <v>98</v>
      </c>
      <c r="H108" s="51">
        <v>0</v>
      </c>
      <c r="I108" s="51">
        <v>0</v>
      </c>
      <c r="J108" s="51">
        <f>K108-H108</f>
        <v>0</v>
      </c>
      <c r="K108" s="51">
        <v>0</v>
      </c>
    </row>
    <row r="109" spans="1:11" ht="30" x14ac:dyDescent="0.25">
      <c r="A109" s="12" t="s">
        <v>99</v>
      </c>
      <c r="B109" s="12">
        <v>8</v>
      </c>
      <c r="C109" s="12">
        <v>31</v>
      </c>
      <c r="D109" s="12">
        <v>18055002</v>
      </c>
      <c r="E109" s="12">
        <v>55</v>
      </c>
      <c r="F109" s="12"/>
      <c r="G109" s="13" t="s">
        <v>100</v>
      </c>
      <c r="H109" s="49">
        <f>H110+H113+H122+H131+H134+H138+H136</f>
        <v>519000</v>
      </c>
      <c r="I109" s="49">
        <f>I110+I113+I122+I131+I134+I136+I138</f>
        <v>134314.88999999998</v>
      </c>
      <c r="J109" s="49">
        <f>J110+J113+J122+J131+J134+J138+J136</f>
        <v>500</v>
      </c>
      <c r="K109" s="49">
        <f>K110+K113+K122+K131+K134+K138+K136</f>
        <v>519500</v>
      </c>
    </row>
    <row r="110" spans="1:11" x14ac:dyDescent="0.25">
      <c r="A110" s="14">
        <v>321</v>
      </c>
      <c r="B110" s="14">
        <v>8</v>
      </c>
      <c r="C110" s="14">
        <v>31</v>
      </c>
      <c r="D110" s="14">
        <v>18055002</v>
      </c>
      <c r="E110" s="14">
        <v>55</v>
      </c>
      <c r="F110" s="14">
        <v>321</v>
      </c>
      <c r="G110" s="15" t="s">
        <v>27</v>
      </c>
      <c r="H110" s="50">
        <f>SUM(H111:H112)</f>
        <v>1100</v>
      </c>
      <c r="I110" s="50">
        <f>SUM(I111:I112)</f>
        <v>1087.5</v>
      </c>
      <c r="J110" s="50">
        <f>SUM(J111:J112)</f>
        <v>0</v>
      </c>
      <c r="K110" s="50">
        <f>SUM(K111:K112)</f>
        <v>1100</v>
      </c>
    </row>
    <row r="111" spans="1:11" x14ac:dyDescent="0.25">
      <c r="A111" s="16">
        <v>32111</v>
      </c>
      <c r="B111" s="17">
        <v>8</v>
      </c>
      <c r="C111" s="17">
        <v>31</v>
      </c>
      <c r="D111" s="17">
        <v>18055002</v>
      </c>
      <c r="E111" s="17">
        <v>55</v>
      </c>
      <c r="F111" s="17">
        <v>32111</v>
      </c>
      <c r="G111" s="18" t="s">
        <v>28</v>
      </c>
      <c r="H111" s="51">
        <v>600</v>
      </c>
      <c r="I111" s="51">
        <v>600</v>
      </c>
      <c r="J111" s="51">
        <f>K111-H111</f>
        <v>0</v>
      </c>
      <c r="K111" s="51">
        <v>600</v>
      </c>
    </row>
    <row r="112" spans="1:11" ht="30" x14ac:dyDescent="0.25">
      <c r="A112" s="16">
        <v>32115</v>
      </c>
      <c r="B112" s="17">
        <v>8</v>
      </c>
      <c r="C112" s="17">
        <v>31</v>
      </c>
      <c r="D112" s="17">
        <v>18055002</v>
      </c>
      <c r="E112" s="17">
        <v>55</v>
      </c>
      <c r="F112" s="17">
        <v>32115</v>
      </c>
      <c r="G112" s="18" t="s">
        <v>30</v>
      </c>
      <c r="H112" s="51">
        <v>500</v>
      </c>
      <c r="I112" s="51">
        <v>487.5</v>
      </c>
      <c r="J112" s="51">
        <f>K112-H112</f>
        <v>0</v>
      </c>
      <c r="K112" s="51">
        <v>500</v>
      </c>
    </row>
    <row r="113" spans="1:11" x14ac:dyDescent="0.25">
      <c r="A113" s="14">
        <v>322</v>
      </c>
      <c r="B113" s="14">
        <v>8</v>
      </c>
      <c r="C113" s="14">
        <v>31</v>
      </c>
      <c r="D113" s="14">
        <v>18055002</v>
      </c>
      <c r="E113" s="14">
        <v>55</v>
      </c>
      <c r="F113" s="14">
        <v>322</v>
      </c>
      <c r="G113" s="15" t="s">
        <v>33</v>
      </c>
      <c r="H113" s="50">
        <f>SUM(H114:H121)</f>
        <v>138400</v>
      </c>
      <c r="I113" s="50">
        <f>SUM(I114:I121)</f>
        <v>87564.24</v>
      </c>
      <c r="J113" s="50">
        <f>SUM(J114:J121)</f>
        <v>-14600</v>
      </c>
      <c r="K113" s="50">
        <f>SUM(K114:K121)</f>
        <v>123800</v>
      </c>
    </row>
    <row r="114" spans="1:11" x14ac:dyDescent="0.25">
      <c r="A114" s="16">
        <v>32211</v>
      </c>
      <c r="B114" s="17">
        <v>8</v>
      </c>
      <c r="C114" s="17">
        <v>31</v>
      </c>
      <c r="D114" s="17">
        <v>18055002</v>
      </c>
      <c r="E114" s="17">
        <v>55</v>
      </c>
      <c r="F114" s="17">
        <v>32211</v>
      </c>
      <c r="G114" s="18" t="s">
        <v>34</v>
      </c>
      <c r="H114" s="51">
        <v>2300</v>
      </c>
      <c r="I114" s="51">
        <v>2253.87</v>
      </c>
      <c r="J114" s="51">
        <f>K114-H114</f>
        <v>0</v>
      </c>
      <c r="K114" s="51">
        <v>2300</v>
      </c>
    </row>
    <row r="115" spans="1:11" ht="30" x14ac:dyDescent="0.25">
      <c r="A115" s="16">
        <v>32214</v>
      </c>
      <c r="B115" s="17">
        <v>8</v>
      </c>
      <c r="C115" s="17">
        <v>31</v>
      </c>
      <c r="D115" s="17">
        <v>18055002</v>
      </c>
      <c r="E115" s="17">
        <v>55</v>
      </c>
      <c r="F115" s="17">
        <v>32214</v>
      </c>
      <c r="G115" s="18" t="s">
        <v>36</v>
      </c>
      <c r="H115" s="51">
        <v>7500</v>
      </c>
      <c r="I115" s="51">
        <v>445</v>
      </c>
      <c r="J115" s="51">
        <f t="shared" ref="J115:J121" si="13">K115-H115</f>
        <v>-7000</v>
      </c>
      <c r="K115" s="51">
        <v>500</v>
      </c>
    </row>
    <row r="116" spans="1:11" ht="30" x14ac:dyDescent="0.25">
      <c r="A116" s="16">
        <v>32219</v>
      </c>
      <c r="B116" s="17">
        <v>8</v>
      </c>
      <c r="C116" s="17">
        <v>31</v>
      </c>
      <c r="D116" s="17">
        <v>18055002</v>
      </c>
      <c r="E116" s="17">
        <v>55</v>
      </c>
      <c r="F116" s="17">
        <v>32219</v>
      </c>
      <c r="G116" s="18" t="s">
        <v>38</v>
      </c>
      <c r="H116" s="51">
        <f>4100+6800</f>
        <v>10900</v>
      </c>
      <c r="I116" s="51">
        <v>7993.43</v>
      </c>
      <c r="J116" s="51">
        <f t="shared" si="13"/>
        <v>-2900</v>
      </c>
      <c r="K116" s="51">
        <v>8000</v>
      </c>
    </row>
    <row r="117" spans="1:11" x14ac:dyDescent="0.25">
      <c r="A117" s="16">
        <v>32224</v>
      </c>
      <c r="B117" s="17">
        <v>8</v>
      </c>
      <c r="C117" s="17">
        <v>31</v>
      </c>
      <c r="D117" s="17">
        <v>18055002</v>
      </c>
      <c r="E117" s="17">
        <v>55</v>
      </c>
      <c r="F117" s="17">
        <v>32224</v>
      </c>
      <c r="G117" s="18" t="s">
        <v>101</v>
      </c>
      <c r="H117" s="51">
        <v>80000</v>
      </c>
      <c r="I117" s="51">
        <v>47452.91</v>
      </c>
      <c r="J117" s="51">
        <f t="shared" si="13"/>
        <v>0</v>
      </c>
      <c r="K117" s="51">
        <v>80000</v>
      </c>
    </row>
    <row r="118" spans="1:11" x14ac:dyDescent="0.25">
      <c r="A118" s="16">
        <v>32231</v>
      </c>
      <c r="B118" s="17">
        <v>8</v>
      </c>
      <c r="C118" s="17">
        <v>31</v>
      </c>
      <c r="D118" s="17">
        <v>18055002</v>
      </c>
      <c r="E118" s="17">
        <v>55</v>
      </c>
      <c r="F118" s="17">
        <v>32231</v>
      </c>
      <c r="G118" s="18" t="s">
        <v>39</v>
      </c>
      <c r="H118" s="51">
        <v>20000</v>
      </c>
      <c r="I118" s="51">
        <v>17047.89</v>
      </c>
      <c r="J118" s="51">
        <f t="shared" si="13"/>
        <v>0</v>
      </c>
      <c r="K118" s="51">
        <v>20000</v>
      </c>
    </row>
    <row r="119" spans="1:11" x14ac:dyDescent="0.25">
      <c r="A119" s="16">
        <v>32234</v>
      </c>
      <c r="B119" s="17">
        <v>8</v>
      </c>
      <c r="C119" s="17">
        <v>31</v>
      </c>
      <c r="D119" s="17">
        <v>18055002</v>
      </c>
      <c r="E119" s="17">
        <v>55</v>
      </c>
      <c r="F119" s="17">
        <v>32234</v>
      </c>
      <c r="G119" s="18" t="s">
        <v>41</v>
      </c>
      <c r="H119" s="51">
        <v>500</v>
      </c>
      <c r="I119" s="51">
        <v>270.79000000000002</v>
      </c>
      <c r="J119" s="51">
        <f t="shared" si="13"/>
        <v>-200</v>
      </c>
      <c r="K119" s="51">
        <v>300</v>
      </c>
    </row>
    <row r="120" spans="1:11" ht="45" x14ac:dyDescent="0.25">
      <c r="A120" s="16">
        <v>32241</v>
      </c>
      <c r="B120" s="17">
        <v>8</v>
      </c>
      <c r="C120" s="17">
        <v>31</v>
      </c>
      <c r="D120" s="17">
        <v>18055002</v>
      </c>
      <c r="E120" s="17">
        <v>55</v>
      </c>
      <c r="F120" s="17">
        <v>32241</v>
      </c>
      <c r="G120" s="18" t="s">
        <v>42</v>
      </c>
      <c r="H120" s="51">
        <v>2200</v>
      </c>
      <c r="I120" s="51">
        <v>2183.35</v>
      </c>
      <c r="J120" s="51">
        <f t="shared" si="13"/>
        <v>0</v>
      </c>
      <c r="K120" s="51">
        <v>2200</v>
      </c>
    </row>
    <row r="121" spans="1:11" x14ac:dyDescent="0.25">
      <c r="A121" s="16">
        <v>32251</v>
      </c>
      <c r="B121" s="17">
        <v>8</v>
      </c>
      <c r="C121" s="17">
        <v>31</v>
      </c>
      <c r="D121" s="17">
        <v>18055002</v>
      </c>
      <c r="E121" s="17">
        <v>55</v>
      </c>
      <c r="F121" s="17">
        <v>32251</v>
      </c>
      <c r="G121" s="18" t="s">
        <v>43</v>
      </c>
      <c r="H121" s="51">
        <v>15000</v>
      </c>
      <c r="I121" s="51">
        <v>9917</v>
      </c>
      <c r="J121" s="51">
        <f t="shared" si="13"/>
        <v>-4500</v>
      </c>
      <c r="K121" s="51">
        <v>10500</v>
      </c>
    </row>
    <row r="122" spans="1:11" x14ac:dyDescent="0.25">
      <c r="A122" s="14">
        <v>323</v>
      </c>
      <c r="B122" s="14">
        <v>8</v>
      </c>
      <c r="C122" s="14">
        <v>31</v>
      </c>
      <c r="D122" s="14">
        <v>18055002</v>
      </c>
      <c r="E122" s="14">
        <v>55</v>
      </c>
      <c r="F122" s="14">
        <v>323</v>
      </c>
      <c r="G122" s="15" t="s">
        <v>45</v>
      </c>
      <c r="H122" s="50">
        <f>SUM(H123:H130)</f>
        <v>38500</v>
      </c>
      <c r="I122" s="50">
        <f>SUM(I123:I130)</f>
        <v>42373.289999999994</v>
      </c>
      <c r="J122" s="50">
        <f>SUM(J123:J130)</f>
        <v>5900</v>
      </c>
      <c r="K122" s="50">
        <f>SUM(K123:K130)</f>
        <v>44400</v>
      </c>
    </row>
    <row r="123" spans="1:11" x14ac:dyDescent="0.25">
      <c r="A123" s="16">
        <v>32311</v>
      </c>
      <c r="B123" s="17">
        <v>8</v>
      </c>
      <c r="C123" s="17">
        <v>31</v>
      </c>
      <c r="D123" s="17">
        <v>18055002</v>
      </c>
      <c r="E123" s="17">
        <v>55</v>
      </c>
      <c r="F123" s="17">
        <v>32311</v>
      </c>
      <c r="G123" s="18" t="s">
        <v>46</v>
      </c>
      <c r="H123" s="51">
        <v>2200</v>
      </c>
      <c r="I123" s="51">
        <v>2187.62</v>
      </c>
      <c r="J123" s="51">
        <f>K123-H123</f>
        <v>0</v>
      </c>
      <c r="K123" s="51">
        <v>2200</v>
      </c>
    </row>
    <row r="124" spans="1:11" x14ac:dyDescent="0.25">
      <c r="A124" s="16">
        <v>32313</v>
      </c>
      <c r="B124" s="17">
        <v>8</v>
      </c>
      <c r="C124" s="17">
        <v>31</v>
      </c>
      <c r="D124" s="17">
        <v>18055002</v>
      </c>
      <c r="E124" s="17">
        <v>55</v>
      </c>
      <c r="F124" s="17">
        <v>32313</v>
      </c>
      <c r="G124" s="18" t="s">
        <v>47</v>
      </c>
      <c r="H124" s="51">
        <v>200</v>
      </c>
      <c r="I124" s="51">
        <v>188.5</v>
      </c>
      <c r="J124" s="51">
        <f t="shared" ref="J124:J130" si="14">K124-H124</f>
        <v>0</v>
      </c>
      <c r="K124" s="51">
        <v>200</v>
      </c>
    </row>
    <row r="125" spans="1:11" ht="30" x14ac:dyDescent="0.25">
      <c r="A125" s="16">
        <v>32321</v>
      </c>
      <c r="B125" s="17">
        <v>8</v>
      </c>
      <c r="C125" s="17">
        <v>31</v>
      </c>
      <c r="D125" s="17">
        <v>18055002</v>
      </c>
      <c r="E125" s="17">
        <v>55</v>
      </c>
      <c r="F125" s="17">
        <v>32321</v>
      </c>
      <c r="G125" s="18" t="s">
        <v>49</v>
      </c>
      <c r="H125" s="51">
        <v>16800</v>
      </c>
      <c r="I125" s="51">
        <v>16750</v>
      </c>
      <c r="J125" s="51">
        <f t="shared" si="14"/>
        <v>0</v>
      </c>
      <c r="K125" s="51">
        <v>16800</v>
      </c>
    </row>
    <row r="126" spans="1:11" ht="30" x14ac:dyDescent="0.25">
      <c r="A126" s="19">
        <v>32322</v>
      </c>
      <c r="B126" s="20">
        <v>8</v>
      </c>
      <c r="C126" s="20">
        <v>31</v>
      </c>
      <c r="D126" s="20">
        <v>18055002</v>
      </c>
      <c r="E126" s="20">
        <v>55</v>
      </c>
      <c r="F126" s="20">
        <v>32322</v>
      </c>
      <c r="G126" s="21" t="s">
        <v>50</v>
      </c>
      <c r="H126" s="56">
        <v>13800</v>
      </c>
      <c r="I126" s="56">
        <v>13743.75</v>
      </c>
      <c r="J126" s="56">
        <f t="shared" si="14"/>
        <v>600</v>
      </c>
      <c r="K126" s="56">
        <v>14400</v>
      </c>
    </row>
    <row r="127" spans="1:11" x14ac:dyDescent="0.25">
      <c r="A127" s="16">
        <v>32341</v>
      </c>
      <c r="B127" s="17">
        <v>8</v>
      </c>
      <c r="C127" s="17">
        <v>31</v>
      </c>
      <c r="D127" s="17">
        <v>18055002</v>
      </c>
      <c r="E127" s="17">
        <v>55</v>
      </c>
      <c r="F127" s="17">
        <v>32341</v>
      </c>
      <c r="G127" s="18" t="s">
        <v>52</v>
      </c>
      <c r="H127" s="51">
        <v>2100</v>
      </c>
      <c r="I127" s="51">
        <v>3420.92</v>
      </c>
      <c r="J127" s="51">
        <f t="shared" si="14"/>
        <v>1800</v>
      </c>
      <c r="K127" s="51">
        <v>3900</v>
      </c>
    </row>
    <row r="128" spans="1:11" ht="30" x14ac:dyDescent="0.25">
      <c r="A128" s="16">
        <v>32361</v>
      </c>
      <c r="B128" s="17">
        <v>8</v>
      </c>
      <c r="C128" s="17">
        <v>31</v>
      </c>
      <c r="D128" s="17">
        <v>18055002</v>
      </c>
      <c r="E128" s="17">
        <v>55</v>
      </c>
      <c r="F128" s="17">
        <v>32361</v>
      </c>
      <c r="G128" s="18" t="s">
        <v>57</v>
      </c>
      <c r="H128" s="51">
        <v>900</v>
      </c>
      <c r="I128" s="51">
        <v>875</v>
      </c>
      <c r="J128" s="51">
        <f t="shared" si="14"/>
        <v>0</v>
      </c>
      <c r="K128" s="51">
        <v>900</v>
      </c>
    </row>
    <row r="129" spans="1:11" x14ac:dyDescent="0.25">
      <c r="A129" s="16">
        <v>32379</v>
      </c>
      <c r="B129" s="17">
        <v>8</v>
      </c>
      <c r="C129" s="17">
        <v>31</v>
      </c>
      <c r="D129" s="17">
        <v>18055002</v>
      </c>
      <c r="E129" s="17">
        <v>55</v>
      </c>
      <c r="F129" s="17">
        <v>32379</v>
      </c>
      <c r="G129" s="18" t="s">
        <v>58</v>
      </c>
      <c r="H129" s="51">
        <v>2200</v>
      </c>
      <c r="I129" s="51">
        <v>4970</v>
      </c>
      <c r="J129" s="51">
        <f t="shared" si="14"/>
        <v>3500</v>
      </c>
      <c r="K129" s="51">
        <v>5700</v>
      </c>
    </row>
    <row r="130" spans="1:11" x14ac:dyDescent="0.25">
      <c r="A130" s="16">
        <v>32381</v>
      </c>
      <c r="B130" s="17">
        <v>8</v>
      </c>
      <c r="C130" s="17">
        <v>31</v>
      </c>
      <c r="D130" s="17">
        <v>18055002</v>
      </c>
      <c r="E130" s="17">
        <v>55</v>
      </c>
      <c r="F130" s="17">
        <v>32381</v>
      </c>
      <c r="G130" s="18" t="s">
        <v>59</v>
      </c>
      <c r="H130" s="51">
        <v>300</v>
      </c>
      <c r="I130" s="51">
        <v>237.5</v>
      </c>
      <c r="J130" s="51">
        <f t="shared" si="14"/>
        <v>0</v>
      </c>
      <c r="K130" s="51">
        <v>300</v>
      </c>
    </row>
    <row r="131" spans="1:11" ht="30" x14ac:dyDescent="0.25">
      <c r="A131" s="14">
        <v>329</v>
      </c>
      <c r="B131" s="14">
        <v>8</v>
      </c>
      <c r="C131" s="14">
        <v>31</v>
      </c>
      <c r="D131" s="14">
        <v>18055002</v>
      </c>
      <c r="E131" s="14">
        <v>55</v>
      </c>
      <c r="F131" s="14">
        <v>329</v>
      </c>
      <c r="G131" s="15" t="s">
        <v>64</v>
      </c>
      <c r="H131" s="50">
        <f>SUM(H132:H133)</f>
        <v>5600</v>
      </c>
      <c r="I131" s="50">
        <f>SUM(I132:I133)</f>
        <v>2945.06</v>
      </c>
      <c r="J131" s="50">
        <f>SUM(J132:J133)</f>
        <v>-2600</v>
      </c>
      <c r="K131" s="50">
        <f>SUM(K132:K133)</f>
        <v>3000</v>
      </c>
    </row>
    <row r="132" spans="1:11" x14ac:dyDescent="0.25">
      <c r="A132" s="16">
        <v>32931</v>
      </c>
      <c r="B132" s="17">
        <v>8</v>
      </c>
      <c r="C132" s="17">
        <v>31</v>
      </c>
      <c r="D132" s="17">
        <v>18055002</v>
      </c>
      <c r="E132" s="17">
        <v>55</v>
      </c>
      <c r="F132" s="17">
        <v>32931</v>
      </c>
      <c r="G132" s="18" t="s">
        <v>66</v>
      </c>
      <c r="H132" s="51">
        <v>5100</v>
      </c>
      <c r="I132" s="51">
        <v>2945.06</v>
      </c>
      <c r="J132" s="51">
        <f>K132-H132</f>
        <v>-2100</v>
      </c>
      <c r="K132" s="51">
        <v>3000</v>
      </c>
    </row>
    <row r="133" spans="1:11" ht="30" x14ac:dyDescent="0.25">
      <c r="A133" s="16">
        <v>32999</v>
      </c>
      <c r="B133" s="17">
        <v>8</v>
      </c>
      <c r="C133" s="17">
        <v>31</v>
      </c>
      <c r="D133" s="17">
        <v>18055002</v>
      </c>
      <c r="E133" s="17">
        <v>55</v>
      </c>
      <c r="F133" s="17">
        <v>32999</v>
      </c>
      <c r="G133" s="18" t="s">
        <v>64</v>
      </c>
      <c r="H133" s="51">
        <v>500</v>
      </c>
      <c r="I133" s="51">
        <v>0</v>
      </c>
      <c r="J133" s="51">
        <f>K133-H133</f>
        <v>-500</v>
      </c>
      <c r="K133" s="51">
        <v>0</v>
      </c>
    </row>
    <row r="134" spans="1:11" x14ac:dyDescent="0.25">
      <c r="A134" s="14">
        <v>343</v>
      </c>
      <c r="B134" s="14">
        <v>8</v>
      </c>
      <c r="C134" s="14">
        <v>31</v>
      </c>
      <c r="D134" s="14">
        <v>18055002</v>
      </c>
      <c r="E134" s="14">
        <v>55</v>
      </c>
      <c r="F134" s="14">
        <v>343</v>
      </c>
      <c r="G134" s="15" t="s">
        <v>68</v>
      </c>
      <c r="H134" s="50">
        <f>SUM(H135)</f>
        <v>400</v>
      </c>
      <c r="I134" s="50">
        <f>SUM(I135)</f>
        <v>344.8</v>
      </c>
      <c r="J134" s="50">
        <f>SUM(J135)</f>
        <v>0</v>
      </c>
      <c r="K134" s="50">
        <f>SUM(K135)</f>
        <v>400</v>
      </c>
    </row>
    <row r="135" spans="1:11" x14ac:dyDescent="0.25">
      <c r="A135" s="16">
        <v>34311</v>
      </c>
      <c r="B135" s="17">
        <v>8</v>
      </c>
      <c r="C135" s="17">
        <v>31</v>
      </c>
      <c r="D135" s="17">
        <v>18055002</v>
      </c>
      <c r="E135" s="17">
        <v>55</v>
      </c>
      <c r="F135" s="17">
        <v>34311</v>
      </c>
      <c r="G135" s="18" t="s">
        <v>69</v>
      </c>
      <c r="H135" s="51">
        <v>400</v>
      </c>
      <c r="I135" s="51">
        <v>344.8</v>
      </c>
      <c r="J135" s="51">
        <f>K135-H135</f>
        <v>0</v>
      </c>
      <c r="K135" s="51">
        <v>400</v>
      </c>
    </row>
    <row r="136" spans="1:11" x14ac:dyDescent="0.25">
      <c r="A136" s="29">
        <v>422</v>
      </c>
      <c r="B136" s="14">
        <v>8</v>
      </c>
      <c r="C136" s="14">
        <v>31</v>
      </c>
      <c r="D136" s="14">
        <v>18055002</v>
      </c>
      <c r="E136" s="14">
        <v>55</v>
      </c>
      <c r="F136" s="14">
        <v>422</v>
      </c>
      <c r="G136" s="15" t="s">
        <v>95</v>
      </c>
      <c r="H136" s="50">
        <f>H137</f>
        <v>0</v>
      </c>
      <c r="I136" s="50">
        <f>I137</f>
        <v>0</v>
      </c>
      <c r="J136" s="50">
        <f>J137</f>
        <v>18200</v>
      </c>
      <c r="K136" s="50">
        <f>K137</f>
        <v>18200</v>
      </c>
    </row>
    <row r="137" spans="1:11" x14ac:dyDescent="0.25">
      <c r="A137" s="16">
        <v>42211</v>
      </c>
      <c r="B137" s="17">
        <v>8</v>
      </c>
      <c r="C137" s="17">
        <v>31</v>
      </c>
      <c r="D137" s="17">
        <v>18055002</v>
      </c>
      <c r="E137" s="17">
        <v>55</v>
      </c>
      <c r="F137" s="17">
        <v>42211</v>
      </c>
      <c r="G137" s="18" t="s">
        <v>130</v>
      </c>
      <c r="H137" s="51">
        <v>0</v>
      </c>
      <c r="I137" s="51">
        <v>0</v>
      </c>
      <c r="J137" s="51">
        <f>K137-I137</f>
        <v>18200</v>
      </c>
      <c r="K137" s="51">
        <v>18200</v>
      </c>
    </row>
    <row r="138" spans="1:11" x14ac:dyDescent="0.25">
      <c r="A138" s="29">
        <v>424</v>
      </c>
      <c r="B138" s="14">
        <v>8</v>
      </c>
      <c r="C138" s="14">
        <v>31</v>
      </c>
      <c r="D138" s="30">
        <v>18055039</v>
      </c>
      <c r="E138" s="14">
        <v>55</v>
      </c>
      <c r="F138" s="14">
        <v>424</v>
      </c>
      <c r="G138" s="15" t="s">
        <v>102</v>
      </c>
      <c r="H138" s="50">
        <v>335000</v>
      </c>
      <c r="I138" s="50">
        <f>I139</f>
        <v>0</v>
      </c>
      <c r="J138" s="50">
        <f>J139</f>
        <v>-6400</v>
      </c>
      <c r="K138" s="50">
        <f>K139</f>
        <v>328600</v>
      </c>
    </row>
    <row r="139" spans="1:11" x14ac:dyDescent="0.25">
      <c r="A139" s="16">
        <v>42411</v>
      </c>
      <c r="B139" s="17">
        <v>8</v>
      </c>
      <c r="C139" s="17">
        <v>31</v>
      </c>
      <c r="D139" s="17">
        <v>18055039</v>
      </c>
      <c r="E139" s="17">
        <v>55</v>
      </c>
      <c r="F139" s="17">
        <v>42411</v>
      </c>
      <c r="G139" s="18" t="s">
        <v>102</v>
      </c>
      <c r="H139" s="51">
        <v>335000</v>
      </c>
      <c r="I139" s="51">
        <v>0</v>
      </c>
      <c r="J139" s="51">
        <f>K139-H139</f>
        <v>-6400</v>
      </c>
      <c r="K139" s="51">
        <v>328600</v>
      </c>
    </row>
    <row r="140" spans="1:11" x14ac:dyDescent="0.25">
      <c r="A140" s="1">
        <v>18055006</v>
      </c>
      <c r="B140" s="1">
        <v>8</v>
      </c>
      <c r="C140" s="1">
        <v>31</v>
      </c>
      <c r="D140" s="1">
        <v>18055006</v>
      </c>
      <c r="E140" s="1"/>
      <c r="F140" s="1"/>
      <c r="G140" s="2" t="s">
        <v>103</v>
      </c>
      <c r="H140" s="47">
        <f t="shared" ref="H140:K143" si="15">H141</f>
        <v>694600</v>
      </c>
      <c r="I140" s="47">
        <f t="shared" si="15"/>
        <v>479393.57999999996</v>
      </c>
      <c r="J140" s="47">
        <f t="shared" si="15"/>
        <v>-67000</v>
      </c>
      <c r="K140" s="47">
        <f t="shared" si="15"/>
        <v>627600</v>
      </c>
    </row>
    <row r="141" spans="1:11" x14ac:dyDescent="0.25">
      <c r="A141" s="10" t="s">
        <v>19</v>
      </c>
      <c r="B141" s="10">
        <v>8</v>
      </c>
      <c r="C141" s="10">
        <v>31</v>
      </c>
      <c r="D141" s="10">
        <v>18055006</v>
      </c>
      <c r="E141" s="10"/>
      <c r="F141" s="10"/>
      <c r="G141" s="11" t="s">
        <v>20</v>
      </c>
      <c r="H141" s="48">
        <f t="shared" si="15"/>
        <v>694600</v>
      </c>
      <c r="I141" s="48">
        <f t="shared" si="15"/>
        <v>479393.57999999996</v>
      </c>
      <c r="J141" s="48">
        <f t="shared" si="15"/>
        <v>-67000</v>
      </c>
      <c r="K141" s="48">
        <f t="shared" si="15"/>
        <v>627600</v>
      </c>
    </row>
    <row r="142" spans="1:11" x14ac:dyDescent="0.25">
      <c r="A142" s="10" t="s">
        <v>21</v>
      </c>
      <c r="B142" s="10">
        <v>8</v>
      </c>
      <c r="C142" s="10">
        <v>31</v>
      </c>
      <c r="D142" s="10">
        <v>18055006</v>
      </c>
      <c r="E142" s="10"/>
      <c r="F142" s="10"/>
      <c r="G142" s="11" t="s">
        <v>22</v>
      </c>
      <c r="H142" s="48">
        <f t="shared" si="15"/>
        <v>694600</v>
      </c>
      <c r="I142" s="48">
        <f t="shared" si="15"/>
        <v>479393.57999999996</v>
      </c>
      <c r="J142" s="48">
        <f t="shared" si="15"/>
        <v>-67000</v>
      </c>
      <c r="K142" s="48">
        <f t="shared" si="15"/>
        <v>627600</v>
      </c>
    </row>
    <row r="143" spans="1:11" x14ac:dyDescent="0.25">
      <c r="A143" s="10" t="s">
        <v>23</v>
      </c>
      <c r="B143" s="10">
        <v>8</v>
      </c>
      <c r="C143" s="10">
        <v>31</v>
      </c>
      <c r="D143" s="10">
        <v>18055006</v>
      </c>
      <c r="E143" s="10"/>
      <c r="F143" s="10"/>
      <c r="G143" s="11" t="s">
        <v>24</v>
      </c>
      <c r="H143" s="48">
        <f t="shared" si="15"/>
        <v>694600</v>
      </c>
      <c r="I143" s="48">
        <f t="shared" si="15"/>
        <v>479393.57999999996</v>
      </c>
      <c r="J143" s="48">
        <f t="shared" si="15"/>
        <v>-67000</v>
      </c>
      <c r="K143" s="48">
        <f t="shared" si="15"/>
        <v>627600</v>
      </c>
    </row>
    <row r="144" spans="1:11" x14ac:dyDescent="0.25">
      <c r="A144" s="12" t="s">
        <v>86</v>
      </c>
      <c r="B144" s="12">
        <v>8</v>
      </c>
      <c r="C144" s="12">
        <v>31</v>
      </c>
      <c r="D144" s="12">
        <v>18055006</v>
      </c>
      <c r="E144" s="12">
        <v>11</v>
      </c>
      <c r="F144" s="12"/>
      <c r="G144" s="13" t="s">
        <v>126</v>
      </c>
      <c r="H144" s="49">
        <f>H145+H147+H149+H151</f>
        <v>694600</v>
      </c>
      <c r="I144" s="49">
        <f>I145+I147+I149+I151</f>
        <v>479393.57999999996</v>
      </c>
      <c r="J144" s="49">
        <f>J145+J147+J149+J151</f>
        <v>-67000</v>
      </c>
      <c r="K144" s="49">
        <f>K145+K147+K149+K151</f>
        <v>627600</v>
      </c>
    </row>
    <row r="145" spans="1:11" x14ac:dyDescent="0.25">
      <c r="A145" s="14">
        <v>311</v>
      </c>
      <c r="B145" s="14">
        <v>8</v>
      </c>
      <c r="C145" s="14">
        <v>31</v>
      </c>
      <c r="D145" s="14">
        <v>18055006</v>
      </c>
      <c r="E145" s="14">
        <v>11</v>
      </c>
      <c r="F145" s="14">
        <v>311</v>
      </c>
      <c r="G145" s="15" t="s">
        <v>73</v>
      </c>
      <c r="H145" s="50">
        <f>H146</f>
        <v>574000</v>
      </c>
      <c r="I145" s="50">
        <f>I146</f>
        <v>406971.77</v>
      </c>
      <c r="J145" s="50">
        <f>J146</f>
        <v>-66000</v>
      </c>
      <c r="K145" s="50">
        <f>K146</f>
        <v>508000</v>
      </c>
    </row>
    <row r="146" spans="1:11" x14ac:dyDescent="0.25">
      <c r="A146" s="16">
        <v>31111</v>
      </c>
      <c r="B146" s="17">
        <v>8</v>
      </c>
      <c r="C146" s="17">
        <v>31</v>
      </c>
      <c r="D146" s="17">
        <v>18055006</v>
      </c>
      <c r="E146" s="17">
        <v>11</v>
      </c>
      <c r="F146" s="17">
        <v>31111</v>
      </c>
      <c r="G146" s="18" t="s">
        <v>74</v>
      </c>
      <c r="H146" s="51">
        <v>574000</v>
      </c>
      <c r="I146" s="51">
        <v>406971.77</v>
      </c>
      <c r="J146" s="51">
        <f>K146-H146</f>
        <v>-66000</v>
      </c>
      <c r="K146" s="51">
        <v>508000</v>
      </c>
    </row>
    <row r="147" spans="1:11" x14ac:dyDescent="0.25">
      <c r="A147" s="14">
        <v>312</v>
      </c>
      <c r="B147" s="14">
        <v>8</v>
      </c>
      <c r="C147" s="14">
        <v>31</v>
      </c>
      <c r="D147" s="14">
        <v>18055006</v>
      </c>
      <c r="E147" s="14">
        <v>11</v>
      </c>
      <c r="F147" s="14">
        <v>312</v>
      </c>
      <c r="G147" s="15" t="s">
        <v>75</v>
      </c>
      <c r="H147" s="50">
        <f>H148</f>
        <v>21200</v>
      </c>
      <c r="I147" s="50">
        <f>I148</f>
        <v>9188.86</v>
      </c>
      <c r="J147" s="50">
        <f>J148</f>
        <v>8800</v>
      </c>
      <c r="K147" s="50">
        <f>K148</f>
        <v>30000</v>
      </c>
    </row>
    <row r="148" spans="1:11" x14ac:dyDescent="0.25">
      <c r="A148" s="16">
        <v>31212</v>
      </c>
      <c r="B148" s="17">
        <v>8</v>
      </c>
      <c r="C148" s="17">
        <v>31</v>
      </c>
      <c r="D148" s="17">
        <v>18055006</v>
      </c>
      <c r="E148" s="17">
        <v>11</v>
      </c>
      <c r="F148" s="17">
        <v>31212</v>
      </c>
      <c r="G148" s="18" t="s">
        <v>76</v>
      </c>
      <c r="H148" s="51">
        <v>21200</v>
      </c>
      <c r="I148" s="51">
        <v>9188.86</v>
      </c>
      <c r="J148" s="51">
        <f>K148-H148</f>
        <v>8800</v>
      </c>
      <c r="K148" s="51">
        <v>30000</v>
      </c>
    </row>
    <row r="149" spans="1:11" x14ac:dyDescent="0.25">
      <c r="A149" s="14">
        <v>313</v>
      </c>
      <c r="B149" s="14">
        <v>8</v>
      </c>
      <c r="C149" s="14">
        <v>31</v>
      </c>
      <c r="D149" s="14">
        <v>18055006</v>
      </c>
      <c r="E149" s="14">
        <v>11</v>
      </c>
      <c r="F149" s="14">
        <v>313</v>
      </c>
      <c r="G149" s="15" t="s">
        <v>80</v>
      </c>
      <c r="H149" s="50">
        <f>H150</f>
        <v>92000</v>
      </c>
      <c r="I149" s="50">
        <f>I150</f>
        <v>60346.6</v>
      </c>
      <c r="J149" s="50">
        <f>J150</f>
        <v>-8000</v>
      </c>
      <c r="K149" s="50">
        <f>K150</f>
        <v>84000</v>
      </c>
    </row>
    <row r="150" spans="1:11" ht="30" x14ac:dyDescent="0.25">
      <c r="A150" s="16">
        <v>31321</v>
      </c>
      <c r="B150" s="17">
        <v>8</v>
      </c>
      <c r="C150" s="17">
        <v>31</v>
      </c>
      <c r="D150" s="17">
        <v>18055006</v>
      </c>
      <c r="E150" s="17">
        <v>11</v>
      </c>
      <c r="F150" s="17">
        <v>31321</v>
      </c>
      <c r="G150" s="18" t="s">
        <v>81</v>
      </c>
      <c r="H150" s="51">
        <v>92000</v>
      </c>
      <c r="I150" s="51">
        <v>60346.6</v>
      </c>
      <c r="J150" s="51">
        <f>K150-H150</f>
        <v>-8000</v>
      </c>
      <c r="K150" s="51">
        <v>84000</v>
      </c>
    </row>
    <row r="151" spans="1:11" x14ac:dyDescent="0.25">
      <c r="A151" s="14">
        <v>321</v>
      </c>
      <c r="B151" s="14">
        <v>8</v>
      </c>
      <c r="C151" s="14">
        <v>31</v>
      </c>
      <c r="D151" s="14">
        <v>18055006</v>
      </c>
      <c r="E151" s="14">
        <v>11</v>
      </c>
      <c r="F151" s="14">
        <v>321</v>
      </c>
      <c r="G151" s="15" t="s">
        <v>27</v>
      </c>
      <c r="H151" s="50">
        <f>H152</f>
        <v>7400</v>
      </c>
      <c r="I151" s="50">
        <f>I152</f>
        <v>2886.35</v>
      </c>
      <c r="J151" s="50">
        <f>J152</f>
        <v>-1800</v>
      </c>
      <c r="K151" s="50">
        <f>K152</f>
        <v>5600</v>
      </c>
    </row>
    <row r="152" spans="1:11" ht="30" x14ac:dyDescent="0.25">
      <c r="A152" s="16">
        <v>32121</v>
      </c>
      <c r="B152" s="17">
        <v>8</v>
      </c>
      <c r="C152" s="17">
        <v>31</v>
      </c>
      <c r="D152" s="17">
        <v>18055006</v>
      </c>
      <c r="E152" s="17">
        <v>11</v>
      </c>
      <c r="F152" s="17">
        <v>32121</v>
      </c>
      <c r="G152" s="18" t="s">
        <v>82</v>
      </c>
      <c r="H152" s="51">
        <v>7400</v>
      </c>
      <c r="I152" s="51">
        <v>2886.35</v>
      </c>
      <c r="J152" s="51">
        <f>K152-H152</f>
        <v>-1800</v>
      </c>
      <c r="K152" s="51">
        <v>5600</v>
      </c>
    </row>
    <row r="153" spans="1:11" x14ac:dyDescent="0.25">
      <c r="A153" s="1">
        <v>18055023</v>
      </c>
      <c r="B153" s="1">
        <v>8</v>
      </c>
      <c r="C153" s="1">
        <v>31</v>
      </c>
      <c r="D153" s="1">
        <v>18055023</v>
      </c>
      <c r="E153" s="1"/>
      <c r="F153" s="1"/>
      <c r="G153" s="2" t="s">
        <v>104</v>
      </c>
      <c r="H153" s="47">
        <f t="shared" ref="H153:K156" si="16">H154</f>
        <v>128400</v>
      </c>
      <c r="I153" s="47">
        <f t="shared" si="16"/>
        <v>98089.180000000008</v>
      </c>
      <c r="J153" s="47">
        <f t="shared" si="16"/>
        <v>-3750</v>
      </c>
      <c r="K153" s="47">
        <f t="shared" si="16"/>
        <v>124650</v>
      </c>
    </row>
    <row r="154" spans="1:11" x14ac:dyDescent="0.25">
      <c r="A154" s="10" t="s">
        <v>19</v>
      </c>
      <c r="B154" s="10">
        <v>8</v>
      </c>
      <c r="C154" s="10">
        <v>31</v>
      </c>
      <c r="D154" s="10">
        <v>18055023</v>
      </c>
      <c r="E154" s="10"/>
      <c r="F154" s="10"/>
      <c r="G154" s="11" t="s">
        <v>20</v>
      </c>
      <c r="H154" s="48">
        <f t="shared" si="16"/>
        <v>128400</v>
      </c>
      <c r="I154" s="48">
        <f t="shared" si="16"/>
        <v>98089.180000000008</v>
      </c>
      <c r="J154" s="48">
        <f t="shared" si="16"/>
        <v>-3750</v>
      </c>
      <c r="K154" s="48">
        <f t="shared" si="16"/>
        <v>124650</v>
      </c>
    </row>
    <row r="155" spans="1:11" x14ac:dyDescent="0.25">
      <c r="A155" s="10" t="s">
        <v>21</v>
      </c>
      <c r="B155" s="10">
        <v>8</v>
      </c>
      <c r="C155" s="10">
        <v>31</v>
      </c>
      <c r="D155" s="10">
        <v>18055023</v>
      </c>
      <c r="E155" s="10"/>
      <c r="F155" s="10"/>
      <c r="G155" s="11" t="s">
        <v>22</v>
      </c>
      <c r="H155" s="48">
        <f t="shared" si="16"/>
        <v>128400</v>
      </c>
      <c r="I155" s="48">
        <f t="shared" si="16"/>
        <v>98089.180000000008</v>
      </c>
      <c r="J155" s="48">
        <f t="shared" si="16"/>
        <v>-3750</v>
      </c>
      <c r="K155" s="48">
        <f t="shared" si="16"/>
        <v>124650</v>
      </c>
    </row>
    <row r="156" spans="1:11" x14ac:dyDescent="0.25">
      <c r="A156" s="10" t="s">
        <v>23</v>
      </c>
      <c r="B156" s="10">
        <v>8</v>
      </c>
      <c r="C156" s="10">
        <v>31</v>
      </c>
      <c r="D156" s="10">
        <v>18055023</v>
      </c>
      <c r="E156" s="10"/>
      <c r="F156" s="10"/>
      <c r="G156" s="11" t="s">
        <v>24</v>
      </c>
      <c r="H156" s="48">
        <f t="shared" si="16"/>
        <v>128400</v>
      </c>
      <c r="I156" s="48">
        <f t="shared" si="16"/>
        <v>98089.180000000008</v>
      </c>
      <c r="J156" s="48">
        <f t="shared" si="16"/>
        <v>-3750</v>
      </c>
      <c r="K156" s="48">
        <f t="shared" si="16"/>
        <v>124650</v>
      </c>
    </row>
    <row r="157" spans="1:11" x14ac:dyDescent="0.25">
      <c r="A157" s="12" t="s">
        <v>86</v>
      </c>
      <c r="B157" s="12">
        <v>8</v>
      </c>
      <c r="C157" s="12">
        <v>31</v>
      </c>
      <c r="D157" s="12">
        <v>18055023</v>
      </c>
      <c r="E157" s="12">
        <v>11</v>
      </c>
      <c r="F157" s="12"/>
      <c r="G157" s="13" t="s">
        <v>87</v>
      </c>
      <c r="H157" s="49">
        <f>H158+H160+H163+H165</f>
        <v>128400</v>
      </c>
      <c r="I157" s="49">
        <f>I158+I160+I163+I165</f>
        <v>98089.180000000008</v>
      </c>
      <c r="J157" s="49">
        <f>J158+J160+J163+J165</f>
        <v>-3750</v>
      </c>
      <c r="K157" s="49">
        <f>K158+K160+K163+K165</f>
        <v>124650</v>
      </c>
    </row>
    <row r="158" spans="1:11" x14ac:dyDescent="0.25">
      <c r="A158" s="14">
        <v>311</v>
      </c>
      <c r="B158" s="14">
        <v>8</v>
      </c>
      <c r="C158" s="14">
        <v>31</v>
      </c>
      <c r="D158" s="14">
        <v>18055023</v>
      </c>
      <c r="E158" s="14">
        <v>11</v>
      </c>
      <c r="F158" s="14">
        <v>311</v>
      </c>
      <c r="G158" s="15" t="s">
        <v>73</v>
      </c>
      <c r="H158" s="50">
        <f>H159</f>
        <v>109000</v>
      </c>
      <c r="I158" s="50">
        <f>I159</f>
        <v>89095.1</v>
      </c>
      <c r="J158" s="50">
        <f>J159</f>
        <v>2200</v>
      </c>
      <c r="K158" s="50">
        <f>K159</f>
        <v>111200</v>
      </c>
    </row>
    <row r="159" spans="1:11" x14ac:dyDescent="0.25">
      <c r="A159" s="16">
        <v>31111</v>
      </c>
      <c r="B159" s="17">
        <v>8</v>
      </c>
      <c r="C159" s="17">
        <v>31</v>
      </c>
      <c r="D159" s="17">
        <v>18055023</v>
      </c>
      <c r="E159" s="17">
        <v>11</v>
      </c>
      <c r="F159" s="17">
        <v>31111</v>
      </c>
      <c r="G159" s="18" t="s">
        <v>74</v>
      </c>
      <c r="H159" s="51">
        <v>109000</v>
      </c>
      <c r="I159" s="51">
        <v>89095.1</v>
      </c>
      <c r="J159" s="51">
        <f>K159-H159</f>
        <v>2200</v>
      </c>
      <c r="K159" s="51">
        <v>111200</v>
      </c>
    </row>
    <row r="160" spans="1:11" x14ac:dyDescent="0.25">
      <c r="A160" s="14">
        <v>312</v>
      </c>
      <c r="B160" s="14">
        <v>8</v>
      </c>
      <c r="C160" s="14">
        <v>31</v>
      </c>
      <c r="D160" s="14">
        <v>18055023</v>
      </c>
      <c r="E160" s="14">
        <v>11</v>
      </c>
      <c r="F160" s="14">
        <v>312</v>
      </c>
      <c r="G160" s="15" t="s">
        <v>75</v>
      </c>
      <c r="H160" s="50">
        <f>SUM(H161:H162)</f>
        <v>4200</v>
      </c>
      <c r="I160" s="50">
        <f>SUM(I161:I162)</f>
        <v>1500</v>
      </c>
      <c r="J160" s="50">
        <f>SUM(J161:J162)</f>
        <v>0</v>
      </c>
      <c r="K160" s="50">
        <f>SUM(K161:K162)</f>
        <v>4200</v>
      </c>
    </row>
    <row r="161" spans="1:11" x14ac:dyDescent="0.25">
      <c r="A161" s="16">
        <v>31212</v>
      </c>
      <c r="B161" s="17">
        <v>8</v>
      </c>
      <c r="C161" s="17">
        <v>31</v>
      </c>
      <c r="D161" s="17">
        <v>18055023</v>
      </c>
      <c r="E161" s="17">
        <v>11</v>
      </c>
      <c r="F161" s="17">
        <v>31212</v>
      </c>
      <c r="G161" s="18" t="s">
        <v>76</v>
      </c>
      <c r="H161" s="51">
        <v>3000</v>
      </c>
      <c r="I161" s="51">
        <v>1500</v>
      </c>
      <c r="J161" s="51">
        <f>K161-H161</f>
        <v>-300</v>
      </c>
      <c r="K161" s="51">
        <v>2700</v>
      </c>
    </row>
    <row r="162" spans="1:11" x14ac:dyDescent="0.25">
      <c r="A162" s="16">
        <v>31216</v>
      </c>
      <c r="B162" s="17">
        <v>8</v>
      </c>
      <c r="C162" s="17">
        <v>31</v>
      </c>
      <c r="D162" s="17">
        <v>18055023</v>
      </c>
      <c r="E162" s="17">
        <v>11</v>
      </c>
      <c r="F162" s="17">
        <v>31216</v>
      </c>
      <c r="G162" s="18" t="s">
        <v>79</v>
      </c>
      <c r="H162" s="51">
        <v>1200</v>
      </c>
      <c r="I162" s="51">
        <v>0</v>
      </c>
      <c r="J162" s="51">
        <f>K162-H162</f>
        <v>300</v>
      </c>
      <c r="K162" s="51">
        <v>1500</v>
      </c>
    </row>
    <row r="163" spans="1:11" x14ac:dyDescent="0.25">
      <c r="A163" s="14">
        <v>313</v>
      </c>
      <c r="B163" s="14">
        <v>8</v>
      </c>
      <c r="C163" s="14">
        <v>31</v>
      </c>
      <c r="D163" s="14">
        <v>18055023</v>
      </c>
      <c r="E163" s="14">
        <v>11</v>
      </c>
      <c r="F163" s="14">
        <v>313</v>
      </c>
      <c r="G163" s="15" t="s">
        <v>80</v>
      </c>
      <c r="H163" s="50">
        <f>H164</f>
        <v>12500</v>
      </c>
      <c r="I163" s="50">
        <f>I164</f>
        <v>7244.08</v>
      </c>
      <c r="J163" s="50">
        <f>J164</f>
        <v>-3500</v>
      </c>
      <c r="K163" s="50">
        <f>K164</f>
        <v>9000</v>
      </c>
    </row>
    <row r="164" spans="1:11" ht="30" x14ac:dyDescent="0.25">
      <c r="A164" s="16">
        <v>31321</v>
      </c>
      <c r="B164" s="17">
        <v>8</v>
      </c>
      <c r="C164" s="17">
        <v>31</v>
      </c>
      <c r="D164" s="17">
        <v>18055023</v>
      </c>
      <c r="E164" s="17">
        <v>11</v>
      </c>
      <c r="F164" s="17">
        <v>31321</v>
      </c>
      <c r="G164" s="18" t="s">
        <v>81</v>
      </c>
      <c r="H164" s="51">
        <v>12500</v>
      </c>
      <c r="I164" s="51">
        <v>7244.08</v>
      </c>
      <c r="J164" s="51">
        <f>K164-H164</f>
        <v>-3500</v>
      </c>
      <c r="K164" s="51">
        <v>9000</v>
      </c>
    </row>
    <row r="165" spans="1:11" x14ac:dyDescent="0.25">
      <c r="A165" s="14">
        <v>321</v>
      </c>
      <c r="B165" s="14">
        <v>8</v>
      </c>
      <c r="C165" s="14">
        <v>31</v>
      </c>
      <c r="D165" s="14">
        <v>18055023</v>
      </c>
      <c r="E165" s="14">
        <v>11</v>
      </c>
      <c r="F165" s="14">
        <v>321</v>
      </c>
      <c r="G165" s="15" t="s">
        <v>27</v>
      </c>
      <c r="H165" s="50">
        <f>H166</f>
        <v>2700</v>
      </c>
      <c r="I165" s="50">
        <f>I166</f>
        <v>250</v>
      </c>
      <c r="J165" s="50">
        <f>J166</f>
        <v>-2450</v>
      </c>
      <c r="K165" s="50">
        <f>K166</f>
        <v>250</v>
      </c>
    </row>
    <row r="166" spans="1:11" ht="30" x14ac:dyDescent="0.25">
      <c r="A166" s="16">
        <v>32121</v>
      </c>
      <c r="B166" s="17">
        <v>8</v>
      </c>
      <c r="C166" s="17">
        <v>31</v>
      </c>
      <c r="D166" s="17">
        <v>18055023</v>
      </c>
      <c r="E166" s="17">
        <v>11</v>
      </c>
      <c r="F166" s="17">
        <v>32121</v>
      </c>
      <c r="G166" s="18" t="s">
        <v>82</v>
      </c>
      <c r="H166" s="51">
        <v>2700</v>
      </c>
      <c r="I166" s="51">
        <v>250</v>
      </c>
      <c r="J166" s="51">
        <f>K166-H166</f>
        <v>-2450</v>
      </c>
      <c r="K166" s="51">
        <v>250</v>
      </c>
    </row>
    <row r="167" spans="1:11" x14ac:dyDescent="0.25">
      <c r="A167" s="1">
        <v>18055036</v>
      </c>
      <c r="B167" s="1">
        <v>8</v>
      </c>
      <c r="C167" s="1">
        <v>31</v>
      </c>
      <c r="D167" s="1">
        <v>18055036</v>
      </c>
      <c r="E167" s="1"/>
      <c r="F167" s="1"/>
      <c r="G167" s="2" t="s">
        <v>105</v>
      </c>
      <c r="H167" s="47">
        <f t="shared" ref="H167:K169" si="17">H168</f>
        <v>171000</v>
      </c>
      <c r="I167" s="47">
        <f t="shared" si="17"/>
        <v>111453.61</v>
      </c>
      <c r="J167" s="47">
        <f t="shared" si="17"/>
        <v>6500</v>
      </c>
      <c r="K167" s="47">
        <f t="shared" si="17"/>
        <v>177500</v>
      </c>
    </row>
    <row r="168" spans="1:11" x14ac:dyDescent="0.25">
      <c r="A168" s="10" t="s">
        <v>19</v>
      </c>
      <c r="B168" s="10">
        <v>8</v>
      </c>
      <c r="C168" s="10">
        <v>31</v>
      </c>
      <c r="D168" s="10">
        <v>18055036</v>
      </c>
      <c r="E168" s="10"/>
      <c r="F168" s="10"/>
      <c r="G168" s="11" t="s">
        <v>20</v>
      </c>
      <c r="H168" s="48">
        <f t="shared" si="17"/>
        <v>171000</v>
      </c>
      <c r="I168" s="48">
        <f t="shared" si="17"/>
        <v>111453.61</v>
      </c>
      <c r="J168" s="48">
        <f t="shared" si="17"/>
        <v>6500</v>
      </c>
      <c r="K168" s="48">
        <f t="shared" si="17"/>
        <v>177500</v>
      </c>
    </row>
    <row r="169" spans="1:11" x14ac:dyDescent="0.25">
      <c r="A169" s="10" t="s">
        <v>21</v>
      </c>
      <c r="B169" s="10">
        <v>8</v>
      </c>
      <c r="C169" s="10">
        <v>31</v>
      </c>
      <c r="D169" s="10">
        <v>18055036</v>
      </c>
      <c r="E169" s="10"/>
      <c r="F169" s="10"/>
      <c r="G169" s="11" t="s">
        <v>22</v>
      </c>
      <c r="H169" s="48">
        <f t="shared" si="17"/>
        <v>171000</v>
      </c>
      <c r="I169" s="48">
        <f t="shared" si="17"/>
        <v>111453.61</v>
      </c>
      <c r="J169" s="48">
        <f t="shared" si="17"/>
        <v>6500</v>
      </c>
      <c r="K169" s="48">
        <f t="shared" si="17"/>
        <v>177500</v>
      </c>
    </row>
    <row r="170" spans="1:11" x14ac:dyDescent="0.25">
      <c r="A170" s="10" t="s">
        <v>23</v>
      </c>
      <c r="B170" s="10">
        <v>8</v>
      </c>
      <c r="C170" s="10">
        <v>31</v>
      </c>
      <c r="D170" s="10">
        <v>18055036</v>
      </c>
      <c r="E170" s="10"/>
      <c r="F170" s="10"/>
      <c r="G170" s="11" t="s">
        <v>24</v>
      </c>
      <c r="H170" s="48">
        <f>H171+H181</f>
        <v>171000</v>
      </c>
      <c r="I170" s="48">
        <f>I171+I181</f>
        <v>111453.61</v>
      </c>
      <c r="J170" s="48">
        <f>J171+J181</f>
        <v>6500</v>
      </c>
      <c r="K170" s="48">
        <f>K171+K181</f>
        <v>177500</v>
      </c>
    </row>
    <row r="171" spans="1:11" x14ac:dyDescent="0.25">
      <c r="A171" s="12" t="s">
        <v>86</v>
      </c>
      <c r="B171" s="12">
        <v>8</v>
      </c>
      <c r="C171" s="12">
        <v>31</v>
      </c>
      <c r="D171" s="12">
        <v>18055036</v>
      </c>
      <c r="E171" s="12">
        <v>11</v>
      </c>
      <c r="F171" s="12"/>
      <c r="G171" s="13" t="s">
        <v>87</v>
      </c>
      <c r="H171" s="49">
        <f>H172+H174+H177+H179</f>
        <v>20900</v>
      </c>
      <c r="I171" s="49">
        <f>I172+I174+I177+I179</f>
        <v>3203.75</v>
      </c>
      <c r="J171" s="49">
        <f>J172+J174+J177+J179</f>
        <v>-7400</v>
      </c>
      <c r="K171" s="49">
        <f>K172+K174+K177+K179</f>
        <v>13500</v>
      </c>
    </row>
    <row r="172" spans="1:11" x14ac:dyDescent="0.25">
      <c r="A172" s="14">
        <v>311</v>
      </c>
      <c r="B172" s="14">
        <v>8</v>
      </c>
      <c r="C172" s="14">
        <v>31</v>
      </c>
      <c r="D172" s="14">
        <v>18055036</v>
      </c>
      <c r="E172" s="14">
        <v>11</v>
      </c>
      <c r="F172" s="14">
        <v>311</v>
      </c>
      <c r="G172" s="15" t="s">
        <v>73</v>
      </c>
      <c r="H172" s="50">
        <f>H173</f>
        <v>14000</v>
      </c>
      <c r="I172" s="50">
        <f>I173</f>
        <v>2750</v>
      </c>
      <c r="J172" s="50">
        <f>J173</f>
        <v>-5000</v>
      </c>
      <c r="K172" s="50">
        <f>K173</f>
        <v>9000</v>
      </c>
    </row>
    <row r="173" spans="1:11" x14ac:dyDescent="0.25">
      <c r="A173" s="16">
        <v>31111</v>
      </c>
      <c r="B173" s="17">
        <v>8</v>
      </c>
      <c r="C173" s="17">
        <v>31</v>
      </c>
      <c r="D173" s="17">
        <v>18055036</v>
      </c>
      <c r="E173" s="17">
        <v>11</v>
      </c>
      <c r="F173" s="17">
        <v>31111</v>
      </c>
      <c r="G173" s="18" t="s">
        <v>74</v>
      </c>
      <c r="H173" s="51">
        <v>14000</v>
      </c>
      <c r="I173" s="51">
        <v>2750</v>
      </c>
      <c r="J173" s="51">
        <f>K173-H173</f>
        <v>-5000</v>
      </c>
      <c r="K173" s="51">
        <v>9000</v>
      </c>
    </row>
    <row r="174" spans="1:11" x14ac:dyDescent="0.25">
      <c r="A174" s="14">
        <v>312</v>
      </c>
      <c r="B174" s="14">
        <v>8</v>
      </c>
      <c r="C174" s="14">
        <v>31</v>
      </c>
      <c r="D174" s="14">
        <v>18055036</v>
      </c>
      <c r="E174" s="14">
        <v>11</v>
      </c>
      <c r="F174" s="14">
        <v>312</v>
      </c>
      <c r="G174" s="15" t="s">
        <v>75</v>
      </c>
      <c r="H174" s="50">
        <f>SUM(H175:H176)</f>
        <v>1500</v>
      </c>
      <c r="I174" s="50">
        <f>SUM(I175:I176)</f>
        <v>0</v>
      </c>
      <c r="J174" s="50">
        <f>SUM(J175:J176)</f>
        <v>1500</v>
      </c>
      <c r="K174" s="50">
        <f>SUM(K175:K176)</f>
        <v>3000</v>
      </c>
    </row>
    <row r="175" spans="1:11" x14ac:dyDescent="0.25">
      <c r="A175" s="16">
        <v>31212</v>
      </c>
      <c r="B175" s="17">
        <v>8</v>
      </c>
      <c r="C175" s="17">
        <v>31</v>
      </c>
      <c r="D175" s="17">
        <v>18055036</v>
      </c>
      <c r="E175" s="17">
        <v>11</v>
      </c>
      <c r="F175" s="17">
        <v>31212</v>
      </c>
      <c r="G175" s="18" t="s">
        <v>76</v>
      </c>
      <c r="H175" s="51">
        <v>1500</v>
      </c>
      <c r="I175" s="51">
        <v>0</v>
      </c>
      <c r="J175" s="51">
        <f>K175-H175</f>
        <v>0</v>
      </c>
      <c r="K175" s="51">
        <v>1500</v>
      </c>
    </row>
    <row r="176" spans="1:11" x14ac:dyDescent="0.25">
      <c r="A176" s="16">
        <v>31216</v>
      </c>
      <c r="B176" s="17">
        <v>8</v>
      </c>
      <c r="C176" s="17">
        <v>31</v>
      </c>
      <c r="D176" s="17">
        <v>18055036</v>
      </c>
      <c r="E176" s="17">
        <v>11</v>
      </c>
      <c r="F176" s="17">
        <v>31216</v>
      </c>
      <c r="G176" s="18" t="s">
        <v>79</v>
      </c>
      <c r="H176" s="51">
        <v>0</v>
      </c>
      <c r="I176" s="51">
        <v>0</v>
      </c>
      <c r="J176" s="51">
        <f>K176-H176</f>
        <v>1500</v>
      </c>
      <c r="K176" s="51">
        <v>1500</v>
      </c>
    </row>
    <row r="177" spans="1:11" x14ac:dyDescent="0.25">
      <c r="A177" s="14">
        <v>313</v>
      </c>
      <c r="B177" s="14">
        <v>8</v>
      </c>
      <c r="C177" s="14">
        <v>31</v>
      </c>
      <c r="D177" s="14">
        <v>18055036</v>
      </c>
      <c r="E177" s="14">
        <v>11</v>
      </c>
      <c r="F177" s="14">
        <v>313</v>
      </c>
      <c r="G177" s="15" t="s">
        <v>80</v>
      </c>
      <c r="H177" s="50">
        <f>SUM(H178)</f>
        <v>2400</v>
      </c>
      <c r="I177" s="50">
        <f>SUM(I178)</f>
        <v>453.75</v>
      </c>
      <c r="J177" s="50">
        <f>SUM(J178)</f>
        <v>-900</v>
      </c>
      <c r="K177" s="50">
        <f>SUM(K178)</f>
        <v>1500</v>
      </c>
    </row>
    <row r="178" spans="1:11" ht="30" x14ac:dyDescent="0.25">
      <c r="A178" s="16">
        <v>31321</v>
      </c>
      <c r="B178" s="17">
        <v>8</v>
      </c>
      <c r="C178" s="17">
        <v>31</v>
      </c>
      <c r="D178" s="17">
        <v>18055036</v>
      </c>
      <c r="E178" s="17">
        <v>11</v>
      </c>
      <c r="F178" s="17">
        <v>31321</v>
      </c>
      <c r="G178" s="18" t="s">
        <v>81</v>
      </c>
      <c r="H178" s="51">
        <v>2400</v>
      </c>
      <c r="I178" s="51">
        <v>453.75</v>
      </c>
      <c r="J178" s="51">
        <f>K178-H178</f>
        <v>-900</v>
      </c>
      <c r="K178" s="51">
        <v>1500</v>
      </c>
    </row>
    <row r="179" spans="1:11" x14ac:dyDescent="0.25">
      <c r="A179" s="14">
        <v>321</v>
      </c>
      <c r="B179" s="14">
        <v>8</v>
      </c>
      <c r="C179" s="14">
        <v>31</v>
      </c>
      <c r="D179" s="14">
        <v>18055036</v>
      </c>
      <c r="E179" s="14">
        <v>11</v>
      </c>
      <c r="F179" s="14">
        <v>321</v>
      </c>
      <c r="G179" s="15" t="s">
        <v>27</v>
      </c>
      <c r="H179" s="50">
        <f>SUM(H180)</f>
        <v>3000</v>
      </c>
      <c r="I179" s="50">
        <f>SUM(I180)</f>
        <v>0</v>
      </c>
      <c r="J179" s="50">
        <f>SUM(J180)</f>
        <v>-3000</v>
      </c>
      <c r="K179" s="50">
        <f>SUM(K180)</f>
        <v>0</v>
      </c>
    </row>
    <row r="180" spans="1:11" ht="30" x14ac:dyDescent="0.25">
      <c r="A180" s="16">
        <v>32121</v>
      </c>
      <c r="B180" s="17">
        <v>8</v>
      </c>
      <c r="C180" s="17">
        <v>31</v>
      </c>
      <c r="D180" s="17">
        <v>18055036</v>
      </c>
      <c r="E180" s="17">
        <v>11</v>
      </c>
      <c r="F180" s="17">
        <v>32121</v>
      </c>
      <c r="G180" s="18" t="s">
        <v>82</v>
      </c>
      <c r="H180" s="51">
        <v>3000</v>
      </c>
      <c r="I180" s="51">
        <v>0</v>
      </c>
      <c r="J180" s="51">
        <f>K180-H180</f>
        <v>-3000</v>
      </c>
      <c r="K180" s="51">
        <v>0</v>
      </c>
    </row>
    <row r="181" spans="1:11" x14ac:dyDescent="0.25">
      <c r="A181" s="12" t="s">
        <v>106</v>
      </c>
      <c r="B181" s="12">
        <v>8</v>
      </c>
      <c r="C181" s="12">
        <v>31</v>
      </c>
      <c r="D181" s="12">
        <v>18055036</v>
      </c>
      <c r="E181" s="12">
        <v>44</v>
      </c>
      <c r="F181" s="12"/>
      <c r="G181" s="13" t="s">
        <v>133</v>
      </c>
      <c r="H181" s="49">
        <f>H182+H184+H187+H189</f>
        <v>150100</v>
      </c>
      <c r="I181" s="49">
        <f>I182+I184+I187+I189</f>
        <v>108249.86</v>
      </c>
      <c r="J181" s="49">
        <f>J182+J184+J187+J189</f>
        <v>13900</v>
      </c>
      <c r="K181" s="49">
        <f>K182+K184+K187+K189</f>
        <v>164000</v>
      </c>
    </row>
    <row r="182" spans="1:11" x14ac:dyDescent="0.25">
      <c r="A182" s="14">
        <v>311</v>
      </c>
      <c r="B182" s="14">
        <v>8</v>
      </c>
      <c r="C182" s="14">
        <v>31</v>
      </c>
      <c r="D182" s="14">
        <v>18055036</v>
      </c>
      <c r="E182" s="14">
        <v>44</v>
      </c>
      <c r="F182" s="14">
        <v>311</v>
      </c>
      <c r="G182" s="15" t="s">
        <v>73</v>
      </c>
      <c r="H182" s="50">
        <f>H183</f>
        <v>120000</v>
      </c>
      <c r="I182" s="50">
        <f>I183</f>
        <v>86937.55</v>
      </c>
      <c r="J182" s="50">
        <f>J183</f>
        <v>9000</v>
      </c>
      <c r="K182" s="50">
        <f>K183</f>
        <v>129000</v>
      </c>
    </row>
    <row r="183" spans="1:11" x14ac:dyDescent="0.25">
      <c r="A183" s="16">
        <v>31111</v>
      </c>
      <c r="B183" s="17">
        <v>8</v>
      </c>
      <c r="C183" s="17">
        <v>31</v>
      </c>
      <c r="D183" s="17">
        <v>18055036</v>
      </c>
      <c r="E183" s="17">
        <v>44</v>
      </c>
      <c r="F183" s="17">
        <v>31111</v>
      </c>
      <c r="G183" s="18" t="s">
        <v>74</v>
      </c>
      <c r="H183" s="51">
        <v>120000</v>
      </c>
      <c r="I183" s="51">
        <v>86937.55</v>
      </c>
      <c r="J183" s="51">
        <f>K183-H183</f>
        <v>9000</v>
      </c>
      <c r="K183" s="51">
        <v>129000</v>
      </c>
    </row>
    <row r="184" spans="1:11" x14ac:dyDescent="0.25">
      <c r="A184" s="14">
        <v>312</v>
      </c>
      <c r="B184" s="14">
        <v>8</v>
      </c>
      <c r="C184" s="14">
        <v>31</v>
      </c>
      <c r="D184" s="14">
        <v>18055036</v>
      </c>
      <c r="E184" s="14">
        <v>44</v>
      </c>
      <c r="F184" s="14">
        <v>312</v>
      </c>
      <c r="G184" s="15" t="s">
        <v>75</v>
      </c>
      <c r="H184" s="50">
        <f>SUM(H185:H186)</f>
        <v>6600</v>
      </c>
      <c r="I184" s="50">
        <f>SUM(I185:I186)</f>
        <v>4500</v>
      </c>
      <c r="J184" s="50">
        <f>SUM(J185:J186)</f>
        <v>6400</v>
      </c>
      <c r="K184" s="50">
        <f>SUM(K185:K186)</f>
        <v>13000</v>
      </c>
    </row>
    <row r="185" spans="1:11" x14ac:dyDescent="0.25">
      <c r="A185" s="16">
        <v>31212</v>
      </c>
      <c r="B185" s="17">
        <v>8</v>
      </c>
      <c r="C185" s="17">
        <v>31</v>
      </c>
      <c r="D185" s="17">
        <v>18055036</v>
      </c>
      <c r="E185" s="17">
        <v>44</v>
      </c>
      <c r="F185" s="17">
        <v>31212</v>
      </c>
      <c r="G185" s="18" t="s">
        <v>76</v>
      </c>
      <c r="H185" s="51">
        <v>6000</v>
      </c>
      <c r="I185" s="51">
        <v>4500</v>
      </c>
      <c r="J185" s="51">
        <f>K185-H185</f>
        <v>5500</v>
      </c>
      <c r="K185" s="51">
        <v>11500</v>
      </c>
    </row>
    <row r="186" spans="1:11" x14ac:dyDescent="0.25">
      <c r="A186" s="16">
        <v>31216</v>
      </c>
      <c r="B186" s="17">
        <v>8</v>
      </c>
      <c r="C186" s="17">
        <v>31</v>
      </c>
      <c r="D186" s="17">
        <v>18055036</v>
      </c>
      <c r="E186" s="17">
        <v>44</v>
      </c>
      <c r="F186" s="17">
        <v>31216</v>
      </c>
      <c r="G186" s="18" t="s">
        <v>79</v>
      </c>
      <c r="H186" s="51">
        <v>600</v>
      </c>
      <c r="I186" s="51">
        <v>0</v>
      </c>
      <c r="J186" s="51">
        <f>K186-H186</f>
        <v>900</v>
      </c>
      <c r="K186" s="51">
        <v>1500</v>
      </c>
    </row>
    <row r="187" spans="1:11" x14ac:dyDescent="0.25">
      <c r="A187" s="14">
        <v>313</v>
      </c>
      <c r="B187" s="14">
        <v>8</v>
      </c>
      <c r="C187" s="14">
        <v>31</v>
      </c>
      <c r="D187" s="14">
        <v>18055036</v>
      </c>
      <c r="E187" s="14">
        <v>44</v>
      </c>
      <c r="F187" s="14">
        <v>313</v>
      </c>
      <c r="G187" s="15" t="s">
        <v>80</v>
      </c>
      <c r="H187" s="50">
        <f>H188</f>
        <v>19900</v>
      </c>
      <c r="I187" s="50">
        <f>I188</f>
        <v>14344.73</v>
      </c>
      <c r="J187" s="50">
        <f>J188</f>
        <v>-1400</v>
      </c>
      <c r="K187" s="50">
        <f>K188</f>
        <v>18500</v>
      </c>
    </row>
    <row r="188" spans="1:11" ht="30" x14ac:dyDescent="0.25">
      <c r="A188" s="16">
        <v>31321</v>
      </c>
      <c r="B188" s="17">
        <v>8</v>
      </c>
      <c r="C188" s="17">
        <v>31</v>
      </c>
      <c r="D188" s="17">
        <v>18055036</v>
      </c>
      <c r="E188" s="17">
        <v>44</v>
      </c>
      <c r="F188" s="17">
        <v>31321</v>
      </c>
      <c r="G188" s="18" t="s">
        <v>81</v>
      </c>
      <c r="H188" s="51">
        <v>19900</v>
      </c>
      <c r="I188" s="51">
        <v>14344.73</v>
      </c>
      <c r="J188" s="51">
        <f>K188-H188</f>
        <v>-1400</v>
      </c>
      <c r="K188" s="51">
        <v>18500</v>
      </c>
    </row>
    <row r="189" spans="1:11" x14ac:dyDescent="0.25">
      <c r="A189" s="14">
        <v>321</v>
      </c>
      <c r="B189" s="14">
        <v>8</v>
      </c>
      <c r="C189" s="14">
        <v>31</v>
      </c>
      <c r="D189" s="14">
        <v>18055036</v>
      </c>
      <c r="E189" s="14">
        <v>44</v>
      </c>
      <c r="F189" s="14">
        <v>321</v>
      </c>
      <c r="G189" s="15" t="s">
        <v>27</v>
      </c>
      <c r="H189" s="50">
        <f>H190</f>
        <v>3600</v>
      </c>
      <c r="I189" s="50">
        <f>I190</f>
        <v>2467.58</v>
      </c>
      <c r="J189" s="50">
        <f>J190</f>
        <v>-100</v>
      </c>
      <c r="K189" s="50">
        <f>K190</f>
        <v>3500</v>
      </c>
    </row>
    <row r="190" spans="1:11" ht="30" x14ac:dyDescent="0.25">
      <c r="A190" s="16">
        <v>32121</v>
      </c>
      <c r="B190" s="17">
        <v>8</v>
      </c>
      <c r="C190" s="17">
        <v>31</v>
      </c>
      <c r="D190" s="17">
        <v>18055036</v>
      </c>
      <c r="E190" s="17">
        <v>44</v>
      </c>
      <c r="F190" s="17">
        <v>32121</v>
      </c>
      <c r="G190" s="18" t="s">
        <v>82</v>
      </c>
      <c r="H190" s="51">
        <v>3600</v>
      </c>
      <c r="I190" s="51">
        <v>2467.58</v>
      </c>
      <c r="J190" s="51">
        <f>K190-H190</f>
        <v>-100</v>
      </c>
      <c r="K190" s="51">
        <v>3500</v>
      </c>
    </row>
    <row r="191" spans="1:11" x14ac:dyDescent="0.25">
      <c r="A191" s="1">
        <v>18055038</v>
      </c>
      <c r="B191" s="1">
        <v>8</v>
      </c>
      <c r="C191" s="1">
        <v>31</v>
      </c>
      <c r="D191" s="1">
        <v>18055038</v>
      </c>
      <c r="E191" s="1"/>
      <c r="F191" s="1"/>
      <c r="G191" s="2" t="s">
        <v>108</v>
      </c>
      <c r="H191" s="47">
        <f t="shared" ref="H191:K196" si="18">H192</f>
        <v>10000</v>
      </c>
      <c r="I191" s="47">
        <f t="shared" si="18"/>
        <v>10000</v>
      </c>
      <c r="J191" s="47">
        <f t="shared" si="18"/>
        <v>0</v>
      </c>
      <c r="K191" s="47">
        <f t="shared" si="18"/>
        <v>10000</v>
      </c>
    </row>
    <row r="192" spans="1:11" x14ac:dyDescent="0.25">
      <c r="A192" s="10" t="s">
        <v>19</v>
      </c>
      <c r="B192" s="10">
        <v>8</v>
      </c>
      <c r="C192" s="10">
        <v>31</v>
      </c>
      <c r="D192" s="10">
        <v>18055038</v>
      </c>
      <c r="E192" s="10"/>
      <c r="F192" s="10"/>
      <c r="G192" s="11" t="s">
        <v>20</v>
      </c>
      <c r="H192" s="48">
        <f t="shared" si="18"/>
        <v>10000</v>
      </c>
      <c r="I192" s="48">
        <f t="shared" si="18"/>
        <v>10000</v>
      </c>
      <c r="J192" s="48">
        <f t="shared" si="18"/>
        <v>0</v>
      </c>
      <c r="K192" s="48">
        <f t="shared" si="18"/>
        <v>10000</v>
      </c>
    </row>
    <row r="193" spans="1:11" x14ac:dyDescent="0.25">
      <c r="A193" s="10" t="s">
        <v>21</v>
      </c>
      <c r="B193" s="10">
        <v>8</v>
      </c>
      <c r="C193" s="10">
        <v>31</v>
      </c>
      <c r="D193" s="10">
        <v>18055038</v>
      </c>
      <c r="E193" s="10"/>
      <c r="F193" s="10"/>
      <c r="G193" s="11" t="s">
        <v>22</v>
      </c>
      <c r="H193" s="48">
        <f t="shared" si="18"/>
        <v>10000</v>
      </c>
      <c r="I193" s="48">
        <f t="shared" si="18"/>
        <v>10000</v>
      </c>
      <c r="J193" s="48">
        <f t="shared" si="18"/>
        <v>0</v>
      </c>
      <c r="K193" s="48">
        <f t="shared" si="18"/>
        <v>10000</v>
      </c>
    </row>
    <row r="194" spans="1:11" x14ac:dyDescent="0.25">
      <c r="A194" s="10" t="s">
        <v>23</v>
      </c>
      <c r="B194" s="10">
        <v>8</v>
      </c>
      <c r="C194" s="10">
        <v>31</v>
      </c>
      <c r="D194" s="10">
        <v>18055038</v>
      </c>
      <c r="E194" s="10"/>
      <c r="F194" s="10"/>
      <c r="G194" s="11" t="s">
        <v>24</v>
      </c>
      <c r="H194" s="48">
        <f t="shared" si="18"/>
        <v>10000</v>
      </c>
      <c r="I194" s="48">
        <f t="shared" si="18"/>
        <v>10000</v>
      </c>
      <c r="J194" s="48">
        <f t="shared" si="18"/>
        <v>0</v>
      </c>
      <c r="K194" s="48">
        <f t="shared" si="18"/>
        <v>10000</v>
      </c>
    </row>
    <row r="195" spans="1:11" x14ac:dyDescent="0.25">
      <c r="A195" s="12" t="s">
        <v>86</v>
      </c>
      <c r="B195" s="12">
        <v>8</v>
      </c>
      <c r="C195" s="12">
        <v>31</v>
      </c>
      <c r="D195" s="12">
        <v>18055038</v>
      </c>
      <c r="E195" s="12">
        <v>11</v>
      </c>
      <c r="F195" s="12"/>
      <c r="G195" s="13" t="s">
        <v>87</v>
      </c>
      <c r="H195" s="49">
        <f t="shared" si="18"/>
        <v>10000</v>
      </c>
      <c r="I195" s="49">
        <f t="shared" si="18"/>
        <v>10000</v>
      </c>
      <c r="J195" s="49">
        <f t="shared" si="18"/>
        <v>0</v>
      </c>
      <c r="K195" s="49">
        <f t="shared" si="18"/>
        <v>10000</v>
      </c>
    </row>
    <row r="196" spans="1:11" x14ac:dyDescent="0.25">
      <c r="A196" s="14">
        <v>323</v>
      </c>
      <c r="B196" s="14">
        <v>8</v>
      </c>
      <c r="C196" s="14">
        <v>31</v>
      </c>
      <c r="D196" s="14">
        <v>18055038</v>
      </c>
      <c r="E196" s="14">
        <v>11</v>
      </c>
      <c r="F196" s="14">
        <v>323</v>
      </c>
      <c r="G196" s="15" t="s">
        <v>45</v>
      </c>
      <c r="H196" s="50">
        <f t="shared" si="18"/>
        <v>10000</v>
      </c>
      <c r="I196" s="50">
        <f t="shared" si="18"/>
        <v>10000</v>
      </c>
      <c r="J196" s="50">
        <f t="shared" si="18"/>
        <v>0</v>
      </c>
      <c r="K196" s="50">
        <f t="shared" si="18"/>
        <v>10000</v>
      </c>
    </row>
    <row r="197" spans="1:11" ht="30" x14ac:dyDescent="0.25">
      <c r="A197" s="16">
        <v>32391</v>
      </c>
      <c r="B197" s="17">
        <v>8</v>
      </c>
      <c r="C197" s="17">
        <v>31</v>
      </c>
      <c r="D197" s="17">
        <v>18055038</v>
      </c>
      <c r="E197" s="17">
        <v>11</v>
      </c>
      <c r="F197" s="17">
        <v>32391</v>
      </c>
      <c r="G197" s="18" t="s">
        <v>61</v>
      </c>
      <c r="H197" s="51">
        <v>10000</v>
      </c>
      <c r="I197" s="51">
        <v>10000</v>
      </c>
      <c r="J197" s="51">
        <f>K197-H197</f>
        <v>0</v>
      </c>
      <c r="K197" s="51">
        <v>10000</v>
      </c>
    </row>
    <row r="198" spans="1:11" x14ac:dyDescent="0.25">
      <c r="A198" s="1">
        <v>18055040</v>
      </c>
      <c r="B198" s="1">
        <v>8</v>
      </c>
      <c r="C198" s="1">
        <v>31</v>
      </c>
      <c r="D198" s="1">
        <v>18055040</v>
      </c>
      <c r="E198" s="1"/>
      <c r="F198" s="1"/>
      <c r="G198" s="2" t="s">
        <v>109</v>
      </c>
      <c r="H198" s="47">
        <f t="shared" ref="H198:K203" si="19">H199</f>
        <v>28300</v>
      </c>
      <c r="I198" s="47">
        <f t="shared" si="19"/>
        <v>14437.63</v>
      </c>
      <c r="J198" s="47">
        <f t="shared" si="19"/>
        <v>0</v>
      </c>
      <c r="K198" s="47">
        <f t="shared" si="19"/>
        <v>28300</v>
      </c>
    </row>
    <row r="199" spans="1:11" x14ac:dyDescent="0.25">
      <c r="A199" s="10" t="s">
        <v>19</v>
      </c>
      <c r="B199" s="10">
        <v>8</v>
      </c>
      <c r="C199" s="10">
        <v>31</v>
      </c>
      <c r="D199" s="10">
        <v>18055040</v>
      </c>
      <c r="E199" s="10"/>
      <c r="F199" s="10"/>
      <c r="G199" s="11" t="s">
        <v>20</v>
      </c>
      <c r="H199" s="48">
        <f t="shared" si="19"/>
        <v>28300</v>
      </c>
      <c r="I199" s="48">
        <f t="shared" si="19"/>
        <v>14437.63</v>
      </c>
      <c r="J199" s="48">
        <f t="shared" si="19"/>
        <v>0</v>
      </c>
      <c r="K199" s="48">
        <f t="shared" si="19"/>
        <v>28300</v>
      </c>
    </row>
    <row r="200" spans="1:11" x14ac:dyDescent="0.25">
      <c r="A200" s="10" t="s">
        <v>21</v>
      </c>
      <c r="B200" s="10">
        <v>8</v>
      </c>
      <c r="C200" s="10">
        <v>31</v>
      </c>
      <c r="D200" s="10">
        <v>18055040</v>
      </c>
      <c r="E200" s="10"/>
      <c r="F200" s="10"/>
      <c r="G200" s="11" t="s">
        <v>22</v>
      </c>
      <c r="H200" s="48">
        <f t="shared" si="19"/>
        <v>28300</v>
      </c>
      <c r="I200" s="48">
        <f t="shared" si="19"/>
        <v>14437.63</v>
      </c>
      <c r="J200" s="48">
        <f t="shared" si="19"/>
        <v>0</v>
      </c>
      <c r="K200" s="48">
        <f t="shared" si="19"/>
        <v>28300</v>
      </c>
    </row>
    <row r="201" spans="1:11" x14ac:dyDescent="0.25">
      <c r="A201" s="10" t="s">
        <v>23</v>
      </c>
      <c r="B201" s="10">
        <v>8</v>
      </c>
      <c r="C201" s="10">
        <v>31</v>
      </c>
      <c r="D201" s="10">
        <v>18055040</v>
      </c>
      <c r="E201" s="10"/>
      <c r="F201" s="10"/>
      <c r="G201" s="11" t="s">
        <v>24</v>
      </c>
      <c r="H201" s="48">
        <f t="shared" si="19"/>
        <v>28300</v>
      </c>
      <c r="I201" s="48">
        <f t="shared" si="19"/>
        <v>14437.63</v>
      </c>
      <c r="J201" s="48">
        <f t="shared" si="19"/>
        <v>0</v>
      </c>
      <c r="K201" s="48">
        <f t="shared" si="19"/>
        <v>28300</v>
      </c>
    </row>
    <row r="202" spans="1:11" x14ac:dyDescent="0.25">
      <c r="A202" s="12" t="s">
        <v>106</v>
      </c>
      <c r="B202" s="12">
        <v>8</v>
      </c>
      <c r="C202" s="12">
        <v>31</v>
      </c>
      <c r="D202" s="12">
        <v>18055040</v>
      </c>
      <c r="E202" s="12">
        <v>44</v>
      </c>
      <c r="F202" s="12"/>
      <c r="G202" s="13" t="s">
        <v>107</v>
      </c>
      <c r="H202" s="49">
        <f t="shared" si="19"/>
        <v>28300</v>
      </c>
      <c r="I202" s="49">
        <f t="shared" si="19"/>
        <v>14437.63</v>
      </c>
      <c r="J202" s="49">
        <f t="shared" si="19"/>
        <v>0</v>
      </c>
      <c r="K202" s="49">
        <f t="shared" si="19"/>
        <v>28300</v>
      </c>
    </row>
    <row r="203" spans="1:11" ht="30" x14ac:dyDescent="0.25">
      <c r="A203" s="14">
        <v>372</v>
      </c>
      <c r="B203" s="14">
        <v>8</v>
      </c>
      <c r="C203" s="14">
        <v>31</v>
      </c>
      <c r="D203" s="14">
        <v>18055040</v>
      </c>
      <c r="E203" s="14">
        <v>44</v>
      </c>
      <c r="F203" s="14">
        <v>372</v>
      </c>
      <c r="G203" s="15" t="s">
        <v>88</v>
      </c>
      <c r="H203" s="50">
        <f t="shared" si="19"/>
        <v>28300</v>
      </c>
      <c r="I203" s="50">
        <f t="shared" si="19"/>
        <v>14437.63</v>
      </c>
      <c r="J203" s="50">
        <f t="shared" si="19"/>
        <v>0</v>
      </c>
      <c r="K203" s="50">
        <f t="shared" si="19"/>
        <v>28300</v>
      </c>
    </row>
    <row r="204" spans="1:11" x14ac:dyDescent="0.25">
      <c r="A204" s="16">
        <v>37224</v>
      </c>
      <c r="B204" s="17">
        <v>8</v>
      </c>
      <c r="C204" s="17">
        <v>31</v>
      </c>
      <c r="D204" s="17">
        <v>18055040</v>
      </c>
      <c r="E204" s="17">
        <v>44</v>
      </c>
      <c r="F204" s="17">
        <v>37224</v>
      </c>
      <c r="G204" s="18" t="s">
        <v>110</v>
      </c>
      <c r="H204" s="51">
        <v>28300</v>
      </c>
      <c r="I204" s="51">
        <v>14437.63</v>
      </c>
      <c r="J204" s="51">
        <f>K204-H204</f>
        <v>0</v>
      </c>
      <c r="K204" s="51">
        <v>28300</v>
      </c>
    </row>
    <row r="205" spans="1:11" ht="45" x14ac:dyDescent="0.25">
      <c r="A205" s="8">
        <v>18056</v>
      </c>
      <c r="B205" s="8">
        <v>8</v>
      </c>
      <c r="C205" s="8">
        <v>31</v>
      </c>
      <c r="D205" s="8">
        <v>18056</v>
      </c>
      <c r="E205" s="8"/>
      <c r="F205" s="8"/>
      <c r="G205" s="9" t="s">
        <v>111</v>
      </c>
      <c r="H205" s="46">
        <f t="shared" ref="H205:K209" si="20">H206</f>
        <v>220000</v>
      </c>
      <c r="I205" s="46">
        <f t="shared" si="20"/>
        <v>199982.48</v>
      </c>
      <c r="J205" s="46">
        <f t="shared" si="20"/>
        <v>0</v>
      </c>
      <c r="K205" s="46">
        <f t="shared" si="20"/>
        <v>220000</v>
      </c>
    </row>
    <row r="206" spans="1:11" x14ac:dyDescent="0.25">
      <c r="A206" s="1">
        <v>18056002</v>
      </c>
      <c r="B206" s="1">
        <v>8</v>
      </c>
      <c r="C206" s="1">
        <v>31</v>
      </c>
      <c r="D206" s="1">
        <v>18056002</v>
      </c>
      <c r="E206" s="1"/>
      <c r="F206" s="1"/>
      <c r="G206" s="2" t="s">
        <v>112</v>
      </c>
      <c r="H206" s="47">
        <f t="shared" si="20"/>
        <v>220000</v>
      </c>
      <c r="I206" s="47">
        <f t="shared" si="20"/>
        <v>199982.48</v>
      </c>
      <c r="J206" s="47">
        <f t="shared" si="20"/>
        <v>0</v>
      </c>
      <c r="K206" s="47">
        <f t="shared" si="20"/>
        <v>220000</v>
      </c>
    </row>
    <row r="207" spans="1:11" x14ac:dyDescent="0.25">
      <c r="A207" s="10" t="s">
        <v>19</v>
      </c>
      <c r="B207" s="10">
        <v>8</v>
      </c>
      <c r="C207" s="10">
        <v>31</v>
      </c>
      <c r="D207" s="10">
        <v>18056002</v>
      </c>
      <c r="E207" s="10"/>
      <c r="F207" s="10"/>
      <c r="G207" s="11" t="s">
        <v>20</v>
      </c>
      <c r="H207" s="48">
        <f t="shared" si="20"/>
        <v>220000</v>
      </c>
      <c r="I207" s="48">
        <f t="shared" si="20"/>
        <v>199982.48</v>
      </c>
      <c r="J207" s="48">
        <f t="shared" si="20"/>
        <v>0</v>
      </c>
      <c r="K207" s="48">
        <f t="shared" si="20"/>
        <v>220000</v>
      </c>
    </row>
    <row r="208" spans="1:11" x14ac:dyDescent="0.25">
      <c r="A208" s="10" t="s">
        <v>21</v>
      </c>
      <c r="B208" s="10">
        <v>8</v>
      </c>
      <c r="C208" s="10">
        <v>31</v>
      </c>
      <c r="D208" s="10">
        <v>18056002</v>
      </c>
      <c r="E208" s="10"/>
      <c r="F208" s="10"/>
      <c r="G208" s="11" t="s">
        <v>22</v>
      </c>
      <c r="H208" s="48">
        <f t="shared" si="20"/>
        <v>220000</v>
      </c>
      <c r="I208" s="48">
        <f t="shared" si="20"/>
        <v>199982.48</v>
      </c>
      <c r="J208" s="48">
        <f t="shared" si="20"/>
        <v>0</v>
      </c>
      <c r="K208" s="48">
        <f t="shared" si="20"/>
        <v>220000</v>
      </c>
    </row>
    <row r="209" spans="1:11" x14ac:dyDescent="0.25">
      <c r="A209" s="10" t="s">
        <v>23</v>
      </c>
      <c r="B209" s="10">
        <v>8</v>
      </c>
      <c r="C209" s="10">
        <v>31</v>
      </c>
      <c r="D209" s="10">
        <v>18056002</v>
      </c>
      <c r="E209" s="10"/>
      <c r="F209" s="10"/>
      <c r="G209" s="11" t="s">
        <v>24</v>
      </c>
      <c r="H209" s="48">
        <f t="shared" si="20"/>
        <v>220000</v>
      </c>
      <c r="I209" s="48">
        <f t="shared" si="20"/>
        <v>199982.48</v>
      </c>
      <c r="J209" s="48">
        <f t="shared" si="20"/>
        <v>0</v>
      </c>
      <c r="K209" s="48">
        <f t="shared" si="20"/>
        <v>220000</v>
      </c>
    </row>
    <row r="210" spans="1:11" x14ac:dyDescent="0.25">
      <c r="A210" s="12" t="s">
        <v>25</v>
      </c>
      <c r="B210" s="12">
        <v>8</v>
      </c>
      <c r="C210" s="12">
        <v>31</v>
      </c>
      <c r="D210" s="12">
        <v>18056002</v>
      </c>
      <c r="E210" s="12">
        <v>31</v>
      </c>
      <c r="F210" s="12"/>
      <c r="G210" s="13" t="s">
        <v>26</v>
      </c>
      <c r="H210" s="49">
        <f>H211+H213</f>
        <v>220000</v>
      </c>
      <c r="I210" s="49">
        <f>I211+I213</f>
        <v>199982.48</v>
      </c>
      <c r="J210" s="49">
        <f>J211+J213</f>
        <v>0</v>
      </c>
      <c r="K210" s="49">
        <f>K211+K213</f>
        <v>220000</v>
      </c>
    </row>
    <row r="211" spans="1:11" x14ac:dyDescent="0.25">
      <c r="A211" s="14">
        <v>422</v>
      </c>
      <c r="B211" s="14">
        <v>8</v>
      </c>
      <c r="C211" s="14">
        <v>31</v>
      </c>
      <c r="D211" s="14">
        <v>18056002</v>
      </c>
      <c r="E211" s="14">
        <v>31</v>
      </c>
      <c r="F211" s="14">
        <v>422</v>
      </c>
      <c r="G211" s="15" t="s">
        <v>95</v>
      </c>
      <c r="H211" s="50">
        <f>H212</f>
        <v>200000</v>
      </c>
      <c r="I211" s="50">
        <f>I212</f>
        <v>199982.48</v>
      </c>
      <c r="J211" s="50">
        <f>J212</f>
        <v>0</v>
      </c>
      <c r="K211" s="50">
        <f>K212</f>
        <v>200000</v>
      </c>
    </row>
    <row r="212" spans="1:11" x14ac:dyDescent="0.25">
      <c r="A212" s="16">
        <v>42219</v>
      </c>
      <c r="B212" s="17">
        <v>8</v>
      </c>
      <c r="C212" s="17">
        <v>31</v>
      </c>
      <c r="D212" s="17">
        <v>18056002</v>
      </c>
      <c r="E212" s="17">
        <v>31</v>
      </c>
      <c r="F212" s="17">
        <v>42219</v>
      </c>
      <c r="G212" s="18" t="s">
        <v>96</v>
      </c>
      <c r="H212" s="51">
        <v>200000</v>
      </c>
      <c r="I212" s="51">
        <v>199982.48</v>
      </c>
      <c r="J212" s="51">
        <f>K212-H212</f>
        <v>0</v>
      </c>
      <c r="K212" s="51">
        <v>200000</v>
      </c>
    </row>
    <row r="213" spans="1:11" ht="30" x14ac:dyDescent="0.25">
      <c r="A213" s="14">
        <v>424</v>
      </c>
      <c r="B213" s="14">
        <v>8</v>
      </c>
      <c r="C213" s="14">
        <v>31</v>
      </c>
      <c r="D213" s="14">
        <v>18056002</v>
      </c>
      <c r="E213" s="14">
        <v>31</v>
      </c>
      <c r="F213" s="14">
        <v>424</v>
      </c>
      <c r="G213" s="15" t="s">
        <v>113</v>
      </c>
      <c r="H213" s="50">
        <f>H214</f>
        <v>20000</v>
      </c>
      <c r="I213" s="50">
        <f>I214</f>
        <v>0</v>
      </c>
      <c r="J213" s="50">
        <f>J214</f>
        <v>0</v>
      </c>
      <c r="K213" s="50">
        <f>K214</f>
        <v>20000</v>
      </c>
    </row>
    <row r="214" spans="1:11" x14ac:dyDescent="0.25">
      <c r="A214" s="16">
        <v>42411</v>
      </c>
      <c r="B214" s="17">
        <v>8</v>
      </c>
      <c r="C214" s="17">
        <v>31</v>
      </c>
      <c r="D214" s="17">
        <v>18056002</v>
      </c>
      <c r="E214" s="17">
        <v>31</v>
      </c>
      <c r="F214" s="17">
        <v>42411</v>
      </c>
      <c r="G214" s="18" t="s">
        <v>102</v>
      </c>
      <c r="H214" s="51">
        <v>20000</v>
      </c>
      <c r="I214" s="51">
        <v>0</v>
      </c>
      <c r="J214" s="51">
        <f>K214-H214</f>
        <v>0</v>
      </c>
      <c r="K214" s="51">
        <v>20000</v>
      </c>
    </row>
    <row r="215" spans="1:11" ht="45" x14ac:dyDescent="0.25">
      <c r="A215" s="8">
        <v>18057</v>
      </c>
      <c r="B215" s="8">
        <v>8</v>
      </c>
      <c r="C215" s="8">
        <v>31</v>
      </c>
      <c r="D215" s="8">
        <v>18057</v>
      </c>
      <c r="E215" s="8"/>
      <c r="F215" s="8"/>
      <c r="G215" s="9" t="s">
        <v>114</v>
      </c>
      <c r="H215" s="46">
        <f>H216+H234</f>
        <v>72600</v>
      </c>
      <c r="I215" s="46">
        <f>I216+I234</f>
        <v>72357.75</v>
      </c>
      <c r="J215" s="46">
        <f>J216+J234</f>
        <v>5400</v>
      </c>
      <c r="K215" s="46">
        <f>K216+K234</f>
        <v>78000</v>
      </c>
    </row>
    <row r="216" spans="1:11" x14ac:dyDescent="0.25">
      <c r="A216" s="1">
        <v>18057001</v>
      </c>
      <c r="B216" s="1">
        <v>8</v>
      </c>
      <c r="C216" s="1">
        <v>31</v>
      </c>
      <c r="D216" s="1">
        <v>18057001</v>
      </c>
      <c r="E216" s="1"/>
      <c r="F216" s="1"/>
      <c r="G216" s="2" t="s">
        <v>112</v>
      </c>
      <c r="H216" s="47">
        <f t="shared" ref="H216:K218" si="21">H217</f>
        <v>52900</v>
      </c>
      <c r="I216" s="47">
        <f t="shared" si="21"/>
        <v>52732.75</v>
      </c>
      <c r="J216" s="47">
        <f t="shared" si="21"/>
        <v>5400</v>
      </c>
      <c r="K216" s="47">
        <f t="shared" si="21"/>
        <v>58300</v>
      </c>
    </row>
    <row r="217" spans="1:11" x14ac:dyDescent="0.25">
      <c r="A217" s="10" t="s">
        <v>19</v>
      </c>
      <c r="B217" s="10">
        <v>8</v>
      </c>
      <c r="C217" s="10">
        <v>31</v>
      </c>
      <c r="D217" s="10">
        <v>18057001</v>
      </c>
      <c r="E217" s="10"/>
      <c r="F217" s="10"/>
      <c r="G217" s="11" t="s">
        <v>20</v>
      </c>
      <c r="H217" s="48">
        <f t="shared" si="21"/>
        <v>52900</v>
      </c>
      <c r="I217" s="48">
        <f t="shared" si="21"/>
        <v>52732.75</v>
      </c>
      <c r="J217" s="48">
        <f t="shared" si="21"/>
        <v>5400</v>
      </c>
      <c r="K217" s="48">
        <f t="shared" si="21"/>
        <v>58300</v>
      </c>
    </row>
    <row r="218" spans="1:11" x14ac:dyDescent="0.25">
      <c r="A218" s="10" t="s">
        <v>21</v>
      </c>
      <c r="B218" s="10">
        <v>8</v>
      </c>
      <c r="C218" s="10">
        <v>31</v>
      </c>
      <c r="D218" s="10">
        <v>18057001</v>
      </c>
      <c r="E218" s="10"/>
      <c r="F218" s="10"/>
      <c r="G218" s="11" t="s">
        <v>22</v>
      </c>
      <c r="H218" s="48">
        <f t="shared" si="21"/>
        <v>52900</v>
      </c>
      <c r="I218" s="48">
        <f t="shared" si="21"/>
        <v>52732.75</v>
      </c>
      <c r="J218" s="48">
        <f t="shared" si="21"/>
        <v>5400</v>
      </c>
      <c r="K218" s="48">
        <f t="shared" si="21"/>
        <v>58300</v>
      </c>
    </row>
    <row r="219" spans="1:11" x14ac:dyDescent="0.25">
      <c r="A219" s="10" t="s">
        <v>23</v>
      </c>
      <c r="B219" s="10">
        <v>8</v>
      </c>
      <c r="C219" s="10">
        <v>31</v>
      </c>
      <c r="D219" s="10">
        <v>18057001</v>
      </c>
      <c r="E219" s="10"/>
      <c r="F219" s="10"/>
      <c r="G219" s="11" t="s">
        <v>24</v>
      </c>
      <c r="H219" s="48">
        <f>H220+H228+H225</f>
        <v>52900</v>
      </c>
      <c r="I219" s="48">
        <f>I220+I228+I225</f>
        <v>52732.75</v>
      </c>
      <c r="J219" s="48">
        <f>J220+J228+J225</f>
        <v>5400</v>
      </c>
      <c r="K219" s="48">
        <f>K220+K228+K225</f>
        <v>58300</v>
      </c>
    </row>
    <row r="220" spans="1:11" ht="30" x14ac:dyDescent="0.25">
      <c r="A220" s="12" t="s">
        <v>91</v>
      </c>
      <c r="B220" s="12">
        <v>8</v>
      </c>
      <c r="C220" s="12">
        <v>31</v>
      </c>
      <c r="D220" s="12">
        <v>18057001</v>
      </c>
      <c r="E220" s="12">
        <v>25</v>
      </c>
      <c r="F220" s="12"/>
      <c r="G220" s="13" t="s">
        <v>92</v>
      </c>
      <c r="H220" s="49">
        <f>H221</f>
        <v>11200</v>
      </c>
      <c r="I220" s="49">
        <f>I221</f>
        <v>11080</v>
      </c>
      <c r="J220" s="49">
        <f>J221</f>
        <v>5400</v>
      </c>
      <c r="K220" s="49">
        <f>K221</f>
        <v>16600</v>
      </c>
    </row>
    <row r="221" spans="1:11" x14ac:dyDescent="0.25">
      <c r="A221" s="14">
        <v>422</v>
      </c>
      <c r="B221" s="14">
        <v>8</v>
      </c>
      <c r="C221" s="14">
        <v>31</v>
      </c>
      <c r="D221" s="14">
        <v>18057001</v>
      </c>
      <c r="E221" s="14">
        <v>25</v>
      </c>
      <c r="F221" s="14">
        <v>422</v>
      </c>
      <c r="G221" s="15" t="s">
        <v>95</v>
      </c>
      <c r="H221" s="50">
        <f>SUM(H222:H224)</f>
        <v>11200</v>
      </c>
      <c r="I221" s="50">
        <f>SUM(I222:I224)</f>
        <v>11080</v>
      </c>
      <c r="J221" s="50">
        <f>SUM(J222:J224)</f>
        <v>5400</v>
      </c>
      <c r="K221" s="50">
        <f>SUM(K222:K224)</f>
        <v>16600</v>
      </c>
    </row>
    <row r="222" spans="1:11" x14ac:dyDescent="0.25">
      <c r="A222" s="16">
        <v>42211</v>
      </c>
      <c r="B222" s="17">
        <v>8</v>
      </c>
      <c r="C222" s="17">
        <v>31</v>
      </c>
      <c r="D222" s="17">
        <v>18057001</v>
      </c>
      <c r="E222" s="17">
        <v>25</v>
      </c>
      <c r="F222" s="17">
        <v>42211</v>
      </c>
      <c r="G222" s="18" t="s">
        <v>115</v>
      </c>
      <c r="H222" s="51">
        <v>2200</v>
      </c>
      <c r="I222" s="51">
        <v>2162.5</v>
      </c>
      <c r="J222" s="51">
        <f>K222-H222</f>
        <v>5400</v>
      </c>
      <c r="K222" s="51">
        <f>2200+5400</f>
        <v>7600</v>
      </c>
    </row>
    <row r="223" spans="1:11" x14ac:dyDescent="0.25">
      <c r="A223" s="16">
        <v>42229</v>
      </c>
      <c r="B223" s="17">
        <v>8</v>
      </c>
      <c r="C223" s="17">
        <v>31</v>
      </c>
      <c r="D223" s="17">
        <v>18057001</v>
      </c>
      <c r="E223" s="17">
        <v>25</v>
      </c>
      <c r="F223" s="17">
        <v>42229</v>
      </c>
      <c r="G223" s="18" t="s">
        <v>116</v>
      </c>
      <c r="H223" s="51">
        <v>0</v>
      </c>
      <c r="I223" s="51">
        <v>0</v>
      </c>
      <c r="J223" s="51">
        <f t="shared" ref="J223:J224" si="22">K223-H223</f>
        <v>0</v>
      </c>
      <c r="K223" s="51">
        <v>0</v>
      </c>
    </row>
    <row r="224" spans="1:11" ht="30" x14ac:dyDescent="0.25">
      <c r="A224" s="16">
        <v>42231</v>
      </c>
      <c r="B224" s="17">
        <v>8</v>
      </c>
      <c r="C224" s="17">
        <v>31</v>
      </c>
      <c r="D224" s="17">
        <v>18057001</v>
      </c>
      <c r="E224" s="17">
        <v>25</v>
      </c>
      <c r="F224" s="17">
        <v>42231</v>
      </c>
      <c r="G224" s="18" t="s">
        <v>117</v>
      </c>
      <c r="H224" s="51">
        <v>9000</v>
      </c>
      <c r="I224" s="51">
        <v>8917.5</v>
      </c>
      <c r="J224" s="51">
        <f t="shared" si="22"/>
        <v>0</v>
      </c>
      <c r="K224" s="51">
        <v>9000</v>
      </c>
    </row>
    <row r="225" spans="1:11" x14ac:dyDescent="0.25">
      <c r="A225" s="12" t="s">
        <v>25</v>
      </c>
      <c r="B225" s="12">
        <v>8</v>
      </c>
      <c r="C225" s="12">
        <v>31</v>
      </c>
      <c r="D225" s="12">
        <v>18057001</v>
      </c>
      <c r="E225" s="12">
        <v>31</v>
      </c>
      <c r="F225" s="12"/>
      <c r="G225" s="13" t="s">
        <v>26</v>
      </c>
      <c r="H225" s="49">
        <v>18000</v>
      </c>
      <c r="I225" s="49">
        <f>I226</f>
        <v>17998.75</v>
      </c>
      <c r="J225" s="49">
        <f>J226</f>
        <v>0</v>
      </c>
      <c r="K225" s="49">
        <f>K226</f>
        <v>18000</v>
      </c>
    </row>
    <row r="226" spans="1:11" x14ac:dyDescent="0.25">
      <c r="A226" s="14">
        <v>422</v>
      </c>
      <c r="B226" s="14">
        <v>8</v>
      </c>
      <c r="C226" s="14">
        <v>31</v>
      </c>
      <c r="D226" s="14">
        <v>18057001</v>
      </c>
      <c r="E226" s="14">
        <v>31</v>
      </c>
      <c r="F226" s="14">
        <v>422</v>
      </c>
      <c r="G226" s="15" t="s">
        <v>95</v>
      </c>
      <c r="H226" s="50">
        <v>18000</v>
      </c>
      <c r="I226" s="50">
        <v>17998.75</v>
      </c>
      <c r="J226" s="50">
        <f>K226-H226</f>
        <v>0</v>
      </c>
      <c r="K226" s="50">
        <v>18000</v>
      </c>
    </row>
    <row r="227" spans="1:11" ht="30" x14ac:dyDescent="0.25">
      <c r="A227" s="16">
        <v>42231</v>
      </c>
      <c r="B227" s="17">
        <v>8</v>
      </c>
      <c r="C227" s="17">
        <v>31</v>
      </c>
      <c r="D227" s="17">
        <v>18057001</v>
      </c>
      <c r="E227" s="17">
        <v>31</v>
      </c>
      <c r="F227" s="17">
        <v>42231</v>
      </c>
      <c r="G227" s="18" t="s">
        <v>117</v>
      </c>
      <c r="H227" s="51">
        <v>18000</v>
      </c>
      <c r="I227" s="51">
        <v>17998.75</v>
      </c>
      <c r="J227" s="51">
        <f>K227-H227</f>
        <v>0</v>
      </c>
      <c r="K227" s="51">
        <v>18000</v>
      </c>
    </row>
    <row r="228" spans="1:11" ht="30" x14ac:dyDescent="0.25">
      <c r="A228" s="12" t="s">
        <v>93</v>
      </c>
      <c r="B228" s="12">
        <v>8</v>
      </c>
      <c r="C228" s="12">
        <v>31</v>
      </c>
      <c r="D228" s="12">
        <v>18057001</v>
      </c>
      <c r="E228" s="12">
        <v>29</v>
      </c>
      <c r="F228" s="12"/>
      <c r="G228" s="13" t="s">
        <v>94</v>
      </c>
      <c r="H228" s="49">
        <f>H229+H232</f>
        <v>23700</v>
      </c>
      <c r="I228" s="49">
        <f>I229+I232</f>
        <v>23654</v>
      </c>
      <c r="J228" s="49">
        <f>J229+J232</f>
        <v>0</v>
      </c>
      <c r="K228" s="49">
        <f>K229+K232</f>
        <v>23700</v>
      </c>
    </row>
    <row r="229" spans="1:11" x14ac:dyDescent="0.25">
      <c r="A229" s="14">
        <v>422</v>
      </c>
      <c r="B229" s="14">
        <v>8</v>
      </c>
      <c r="C229" s="14">
        <v>31</v>
      </c>
      <c r="D229" s="14">
        <v>18057001</v>
      </c>
      <c r="E229" s="14">
        <v>29</v>
      </c>
      <c r="F229" s="14">
        <v>422</v>
      </c>
      <c r="G229" s="15" t="s">
        <v>95</v>
      </c>
      <c r="H229" s="50">
        <f>SUM(H230:H231)</f>
        <v>21800</v>
      </c>
      <c r="I229" s="50">
        <f>SUM(I230:I231)</f>
        <v>21755</v>
      </c>
      <c r="J229" s="50">
        <f>SUM(J230:J231)</f>
        <v>0</v>
      </c>
      <c r="K229" s="50">
        <f>SUM(K230:K231)</f>
        <v>21800</v>
      </c>
    </row>
    <row r="230" spans="1:11" x14ac:dyDescent="0.25">
      <c r="A230" s="16">
        <v>42219</v>
      </c>
      <c r="B230" s="17">
        <v>8</v>
      </c>
      <c r="C230" s="17">
        <v>31</v>
      </c>
      <c r="D230" s="17">
        <v>18057001</v>
      </c>
      <c r="E230" s="17">
        <v>29</v>
      </c>
      <c r="F230" s="17">
        <v>42219</v>
      </c>
      <c r="G230" s="18" t="s">
        <v>96</v>
      </c>
      <c r="H230" s="51">
        <v>18700</v>
      </c>
      <c r="I230" s="51">
        <v>18650</v>
      </c>
      <c r="J230" s="51">
        <f>K230-H230</f>
        <v>0</v>
      </c>
      <c r="K230" s="51">
        <v>18700</v>
      </c>
    </row>
    <row r="231" spans="1:11" x14ac:dyDescent="0.25">
      <c r="A231" s="16">
        <v>42261</v>
      </c>
      <c r="B231" s="17">
        <v>8</v>
      </c>
      <c r="C231" s="17">
        <v>31</v>
      </c>
      <c r="D231" s="17">
        <v>18057001</v>
      </c>
      <c r="E231" s="17">
        <v>29</v>
      </c>
      <c r="F231" s="17">
        <v>42261</v>
      </c>
      <c r="G231" s="18" t="s">
        <v>118</v>
      </c>
      <c r="H231" s="51">
        <v>3100</v>
      </c>
      <c r="I231" s="51">
        <v>3105</v>
      </c>
      <c r="J231" s="51">
        <f>K231-H231</f>
        <v>0</v>
      </c>
      <c r="K231" s="51">
        <v>3100</v>
      </c>
    </row>
    <row r="232" spans="1:11" x14ac:dyDescent="0.25">
      <c r="A232" s="14">
        <v>423</v>
      </c>
      <c r="B232" s="14">
        <v>8</v>
      </c>
      <c r="C232" s="14">
        <v>31</v>
      </c>
      <c r="D232" s="14">
        <v>18057001</v>
      </c>
      <c r="E232" s="14">
        <v>29</v>
      </c>
      <c r="F232" s="14">
        <v>423</v>
      </c>
      <c r="G232" s="15" t="s">
        <v>97</v>
      </c>
      <c r="H232" s="50">
        <f>H233</f>
        <v>1900</v>
      </c>
      <c r="I232" s="50">
        <f>I233</f>
        <v>1899</v>
      </c>
      <c r="J232" s="50">
        <f>J233</f>
        <v>0</v>
      </c>
      <c r="K232" s="50">
        <f>K233</f>
        <v>1900</v>
      </c>
    </row>
    <row r="233" spans="1:11" x14ac:dyDescent="0.25">
      <c r="A233" s="16">
        <v>42318</v>
      </c>
      <c r="B233" s="17">
        <v>8</v>
      </c>
      <c r="C233" s="17">
        <v>31</v>
      </c>
      <c r="D233" s="17">
        <v>18057001</v>
      </c>
      <c r="E233" s="17">
        <v>29</v>
      </c>
      <c r="F233" s="17">
        <v>42318</v>
      </c>
      <c r="G233" s="18" t="s">
        <v>98</v>
      </c>
      <c r="H233" s="51">
        <v>1900</v>
      </c>
      <c r="I233" s="51">
        <v>1899</v>
      </c>
      <c r="J233" s="51">
        <f>K233-H233</f>
        <v>0</v>
      </c>
      <c r="K233" s="51">
        <v>1900</v>
      </c>
    </row>
    <row r="234" spans="1:11" x14ac:dyDescent="0.25">
      <c r="A234" s="1">
        <v>18057002</v>
      </c>
      <c r="B234" s="1">
        <v>8</v>
      </c>
      <c r="C234" s="1">
        <v>31</v>
      </c>
      <c r="D234" s="1">
        <v>18057002</v>
      </c>
      <c r="E234" s="1"/>
      <c r="F234" s="1"/>
      <c r="G234" s="2" t="s">
        <v>119</v>
      </c>
      <c r="H234" s="47">
        <f t="shared" ref="H234:K237" si="23">H235</f>
        <v>19700</v>
      </c>
      <c r="I234" s="47">
        <f t="shared" si="23"/>
        <v>19625</v>
      </c>
      <c r="J234" s="47">
        <f t="shared" si="23"/>
        <v>0</v>
      </c>
      <c r="K234" s="47">
        <f t="shared" si="23"/>
        <v>19700</v>
      </c>
    </row>
    <row r="235" spans="1:11" x14ac:dyDescent="0.25">
      <c r="A235" s="10" t="s">
        <v>19</v>
      </c>
      <c r="B235" s="10">
        <v>8</v>
      </c>
      <c r="C235" s="10">
        <v>31</v>
      </c>
      <c r="D235" s="10">
        <v>18057002</v>
      </c>
      <c r="E235" s="10"/>
      <c r="F235" s="10"/>
      <c r="G235" s="11" t="s">
        <v>20</v>
      </c>
      <c r="H235" s="48">
        <f t="shared" si="23"/>
        <v>19700</v>
      </c>
      <c r="I235" s="48">
        <f t="shared" si="23"/>
        <v>19625</v>
      </c>
      <c r="J235" s="48">
        <f t="shared" si="23"/>
        <v>0</v>
      </c>
      <c r="K235" s="48">
        <f t="shared" si="23"/>
        <v>19700</v>
      </c>
    </row>
    <row r="236" spans="1:11" x14ac:dyDescent="0.25">
      <c r="A236" s="10" t="s">
        <v>21</v>
      </c>
      <c r="B236" s="10">
        <v>8</v>
      </c>
      <c r="C236" s="10">
        <v>31</v>
      </c>
      <c r="D236" s="10">
        <v>18057002</v>
      </c>
      <c r="E236" s="10"/>
      <c r="F236" s="10"/>
      <c r="G236" s="11" t="s">
        <v>22</v>
      </c>
      <c r="H236" s="48">
        <f t="shared" si="23"/>
        <v>19700</v>
      </c>
      <c r="I236" s="48">
        <f t="shared" si="23"/>
        <v>19625</v>
      </c>
      <c r="J236" s="48">
        <f t="shared" si="23"/>
        <v>0</v>
      </c>
      <c r="K236" s="48">
        <f t="shared" si="23"/>
        <v>19700</v>
      </c>
    </row>
    <row r="237" spans="1:11" x14ac:dyDescent="0.25">
      <c r="A237" s="10" t="s">
        <v>23</v>
      </c>
      <c r="B237" s="10">
        <v>8</v>
      </c>
      <c r="C237" s="10">
        <v>31</v>
      </c>
      <c r="D237" s="10">
        <v>18057002</v>
      </c>
      <c r="E237" s="10"/>
      <c r="F237" s="10"/>
      <c r="G237" s="11" t="s">
        <v>24</v>
      </c>
      <c r="H237" s="48">
        <f t="shared" si="23"/>
        <v>19700</v>
      </c>
      <c r="I237" s="48">
        <f t="shared" si="23"/>
        <v>19625</v>
      </c>
      <c r="J237" s="48">
        <f t="shared" si="23"/>
        <v>0</v>
      </c>
      <c r="K237" s="48">
        <f t="shared" si="23"/>
        <v>19700</v>
      </c>
    </row>
    <row r="238" spans="1:11" x14ac:dyDescent="0.25">
      <c r="A238" s="12" t="s">
        <v>86</v>
      </c>
      <c r="B238" s="12">
        <v>8</v>
      </c>
      <c r="C238" s="12">
        <v>31</v>
      </c>
      <c r="D238" s="12">
        <v>18057002</v>
      </c>
      <c r="E238" s="12">
        <v>11</v>
      </c>
      <c r="F238" s="12"/>
      <c r="G238" s="13" t="s">
        <v>87</v>
      </c>
      <c r="H238" s="49">
        <f t="shared" ref="H238:K239" si="24">H239</f>
        <v>19700</v>
      </c>
      <c r="I238" s="49">
        <f t="shared" si="24"/>
        <v>19625</v>
      </c>
      <c r="J238" s="49">
        <f t="shared" si="24"/>
        <v>0</v>
      </c>
      <c r="K238" s="49">
        <f t="shared" si="24"/>
        <v>19700</v>
      </c>
    </row>
    <row r="239" spans="1:11" ht="30" x14ac:dyDescent="0.25">
      <c r="A239" s="14">
        <v>451</v>
      </c>
      <c r="B239" s="14">
        <v>8</v>
      </c>
      <c r="C239" s="14">
        <v>31</v>
      </c>
      <c r="D239" s="14">
        <v>18057002</v>
      </c>
      <c r="E239" s="14">
        <v>11</v>
      </c>
      <c r="F239" s="14">
        <v>451</v>
      </c>
      <c r="G239" s="15" t="s">
        <v>120</v>
      </c>
      <c r="H239" s="50">
        <f t="shared" si="24"/>
        <v>19700</v>
      </c>
      <c r="I239" s="50">
        <f t="shared" si="24"/>
        <v>19625</v>
      </c>
      <c r="J239" s="50">
        <f t="shared" si="24"/>
        <v>0</v>
      </c>
      <c r="K239" s="50">
        <f t="shared" si="24"/>
        <v>19700</v>
      </c>
    </row>
    <row r="240" spans="1:11" ht="30" x14ac:dyDescent="0.25">
      <c r="A240" s="16">
        <v>45111</v>
      </c>
      <c r="B240" s="17">
        <v>8</v>
      </c>
      <c r="C240" s="17">
        <v>31</v>
      </c>
      <c r="D240" s="17">
        <v>18057002</v>
      </c>
      <c r="E240" s="17">
        <v>11</v>
      </c>
      <c r="F240" s="17">
        <v>45111</v>
      </c>
      <c r="G240" s="18" t="s">
        <v>120</v>
      </c>
      <c r="H240" s="51">
        <v>19700</v>
      </c>
      <c r="I240" s="51">
        <v>19625</v>
      </c>
      <c r="J240" s="51">
        <f>K240-H240</f>
        <v>0</v>
      </c>
      <c r="K240" s="51">
        <v>19700</v>
      </c>
    </row>
    <row r="241" spans="7:11" x14ac:dyDescent="0.25">
      <c r="I241" s="32" t="s">
        <v>121</v>
      </c>
      <c r="J241" s="32">
        <f>J2</f>
        <v>-746950</v>
      </c>
      <c r="K241" s="57">
        <f>K2</f>
        <v>13254150</v>
      </c>
    </row>
    <row r="243" spans="7:11" x14ac:dyDescent="0.25">
      <c r="G243" s="33" t="s">
        <v>122</v>
      </c>
      <c r="I243" s="58" t="s">
        <v>123</v>
      </c>
      <c r="J243" s="58"/>
      <c r="K243" s="58"/>
    </row>
    <row r="244" spans="7:11" x14ac:dyDescent="0.25">
      <c r="G244" s="33" t="s">
        <v>124</v>
      </c>
      <c r="I244" s="58" t="s">
        <v>125</v>
      </c>
      <c r="J244" s="58"/>
      <c r="K244" s="58"/>
    </row>
    <row r="245" spans="7:11" x14ac:dyDescent="0.25">
      <c r="G245" s="34"/>
      <c r="I245" s="59"/>
      <c r="J245" s="59"/>
      <c r="K245" s="59"/>
    </row>
  </sheetData>
  <sheetProtection algorithmName="SHA-512" hashValue="Sw+e6ACKF8GYU4XUUS61PRkw5Xd3BP/mesKLmM0xGn33gXRZCd4C9A4EFmSz1uUtpm7nhF30TvPQtFoARcK5FQ==" saltValue="k2zwmRrgLnp+YGA0vfN9OA==" spinCount="100000" sheet="1" objects="1" scenarios="1"/>
  <mergeCells count="3">
    <mergeCell ref="I243:K243"/>
    <mergeCell ref="I244:K244"/>
    <mergeCell ref="I245:K245"/>
  </mergeCells>
  <pageMargins left="0.7" right="0.7" top="0.75" bottom="0.75" header="0.3" footer="0.3"/>
  <pageSetup paperSize="9" orientation="landscape" r:id="rId1"/>
  <ignoredErrors>
    <ignoredError sqref="J50 J54 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</dc:creator>
  <cp:lastModifiedBy>Nikolina</cp:lastModifiedBy>
  <cp:lastPrinted>2020-12-04T12:41:07Z</cp:lastPrinted>
  <dcterms:created xsi:type="dcterms:W3CDTF">2020-11-30T09:13:25Z</dcterms:created>
  <dcterms:modified xsi:type="dcterms:W3CDTF">2020-12-09T08:47:01Z</dcterms:modified>
</cp:coreProperties>
</file>