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Izvještaj o izvršenju financij." sheetId="1" r:id="rId1"/>
    <sheet name="Po izvorima fin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1" i="1" l="1"/>
  <c r="C421" i="1"/>
  <c r="B421" i="1"/>
  <c r="D420" i="1"/>
  <c r="B420" i="1"/>
  <c r="D419" i="1"/>
  <c r="C419" i="1"/>
  <c r="B419" i="1"/>
  <c r="D418" i="1"/>
  <c r="C418" i="1"/>
  <c r="B418" i="1"/>
  <c r="B417" i="1"/>
  <c r="D416" i="1"/>
  <c r="C416" i="1"/>
  <c r="B416" i="1"/>
  <c r="C415" i="1"/>
  <c r="B415" i="1"/>
  <c r="D412" i="1"/>
  <c r="C412" i="1"/>
  <c r="B412" i="1"/>
  <c r="D411" i="1"/>
  <c r="C411" i="1"/>
  <c r="B411" i="1"/>
  <c r="D410" i="1"/>
  <c r="C410" i="1"/>
  <c r="B410" i="1"/>
  <c r="D409" i="1"/>
  <c r="C409" i="1"/>
  <c r="D408" i="1"/>
  <c r="C408" i="1"/>
  <c r="B408" i="1"/>
  <c r="D407" i="1"/>
  <c r="C407" i="1"/>
  <c r="B407" i="1"/>
  <c r="D406" i="1"/>
  <c r="C406" i="1"/>
  <c r="B406" i="1"/>
  <c r="B27" i="1" l="1"/>
  <c r="G58" i="1"/>
  <c r="F58" i="1"/>
  <c r="E57" i="1"/>
  <c r="D57" i="1"/>
  <c r="C57" i="1"/>
  <c r="B57" i="1"/>
  <c r="F57" i="1" s="1"/>
  <c r="E56" i="1"/>
  <c r="D56" i="1"/>
  <c r="C56" i="1"/>
  <c r="B56" i="1"/>
  <c r="F56" i="1" s="1"/>
  <c r="E55" i="1"/>
  <c r="D55" i="1"/>
  <c r="C55" i="1"/>
  <c r="B55" i="1"/>
  <c r="F55" i="1" s="1"/>
  <c r="D263" i="1"/>
  <c r="D186" i="1"/>
  <c r="D189" i="1"/>
  <c r="C187" i="1"/>
  <c r="D187" i="1"/>
  <c r="E187" i="1"/>
  <c r="B187" i="1"/>
  <c r="G188" i="1"/>
  <c r="F188" i="1"/>
  <c r="F187" i="1"/>
  <c r="C366" i="1"/>
  <c r="D366" i="1"/>
  <c r="E366" i="1"/>
  <c r="B366" i="1"/>
  <c r="G367" i="1"/>
  <c r="F367" i="1"/>
  <c r="F366" i="1"/>
  <c r="G326" i="1"/>
  <c r="F326" i="1"/>
  <c r="E325" i="1"/>
  <c r="D325" i="1"/>
  <c r="C325" i="1"/>
  <c r="B325" i="1"/>
  <c r="F321" i="1"/>
  <c r="G321" i="1"/>
  <c r="G292" i="1"/>
  <c r="G289" i="1"/>
  <c r="C294" i="1"/>
  <c r="D294" i="1"/>
  <c r="E294" i="1"/>
  <c r="B294" i="1"/>
  <c r="F292" i="1"/>
  <c r="F289" i="1"/>
  <c r="G295" i="1"/>
  <c r="F295" i="1"/>
  <c r="G291" i="1"/>
  <c r="F291" i="1"/>
  <c r="G290" i="1"/>
  <c r="F290" i="1"/>
  <c r="F271" i="1"/>
  <c r="G271" i="1"/>
  <c r="G190" i="1"/>
  <c r="F190" i="1"/>
  <c r="G55" i="1" l="1"/>
  <c r="G56" i="1"/>
  <c r="G57" i="1"/>
  <c r="G366" i="1"/>
  <c r="G187" i="1"/>
  <c r="F325" i="1"/>
  <c r="G325" i="1"/>
  <c r="C297" i="1"/>
  <c r="D297" i="1"/>
  <c r="E297" i="1"/>
  <c r="G288" i="1"/>
  <c r="G293" i="1"/>
  <c r="G294" i="1"/>
  <c r="G296" i="1"/>
  <c r="G298" i="1"/>
  <c r="F288" i="1"/>
  <c r="F293" i="1"/>
  <c r="F296" i="1"/>
  <c r="F298" i="1"/>
  <c r="C287" i="1"/>
  <c r="C286" i="1" s="1"/>
  <c r="D287" i="1"/>
  <c r="E287" i="1"/>
  <c r="B297" i="1"/>
  <c r="F297" i="1" s="1"/>
  <c r="F294" i="1"/>
  <c r="B287" i="1"/>
  <c r="B286" i="1" s="1"/>
  <c r="E286" i="1" l="1"/>
  <c r="G297" i="1"/>
  <c r="D286" i="1"/>
  <c r="G286" i="1" s="1"/>
  <c r="G287" i="1"/>
  <c r="F286" i="1"/>
  <c r="F287" i="1"/>
  <c r="G205" i="1" l="1"/>
  <c r="G206" i="1"/>
  <c r="F205" i="1"/>
  <c r="F206" i="1"/>
  <c r="C203" i="1"/>
  <c r="D203" i="1"/>
  <c r="E203" i="1"/>
  <c r="B203" i="1"/>
  <c r="G204" i="1"/>
  <c r="F204" i="1"/>
  <c r="C218" i="1"/>
  <c r="D218" i="1"/>
  <c r="E218" i="1"/>
  <c r="B218" i="1"/>
  <c r="C201" i="1"/>
  <c r="D201" i="1"/>
  <c r="E201" i="1"/>
  <c r="B201" i="1"/>
  <c r="G202" i="1"/>
  <c r="F202" i="1"/>
  <c r="F257" i="1"/>
  <c r="F258" i="1"/>
  <c r="G257" i="1"/>
  <c r="G258" i="1"/>
  <c r="C256" i="1"/>
  <c r="D256" i="1"/>
  <c r="E256" i="1"/>
  <c r="B256" i="1"/>
  <c r="B252" i="1"/>
  <c r="C252" i="1"/>
  <c r="D252" i="1"/>
  <c r="E252" i="1"/>
  <c r="G254" i="1"/>
  <c r="F254" i="1"/>
  <c r="G253" i="1"/>
  <c r="F253" i="1"/>
  <c r="F229" i="1"/>
  <c r="G229" i="1"/>
  <c r="F256" i="1" l="1"/>
  <c r="G201" i="1"/>
  <c r="F203" i="1"/>
  <c r="G203" i="1"/>
  <c r="F201" i="1"/>
  <c r="G256" i="1"/>
  <c r="C301" i="1"/>
  <c r="C300" i="1" s="1"/>
  <c r="C299" i="1" s="1"/>
  <c r="D301" i="1"/>
  <c r="E301" i="1"/>
  <c r="E300" i="1" s="1"/>
  <c r="E299" i="1" s="1"/>
  <c r="B301" i="1"/>
  <c r="G302" i="1"/>
  <c r="F302" i="1"/>
  <c r="B357" i="1"/>
  <c r="C357" i="1"/>
  <c r="E357" i="1"/>
  <c r="D357" i="1"/>
  <c r="G360" i="1"/>
  <c r="F360" i="1"/>
  <c r="C361" i="1"/>
  <c r="D361" i="1"/>
  <c r="E361" i="1"/>
  <c r="B361" i="1"/>
  <c r="F333" i="1"/>
  <c r="G333" i="1"/>
  <c r="G149" i="1"/>
  <c r="F149" i="1"/>
  <c r="F120" i="1"/>
  <c r="G120" i="1"/>
  <c r="B378" i="1"/>
  <c r="B377" i="1" s="1"/>
  <c r="B375" i="1"/>
  <c r="B374" i="1" s="1"/>
  <c r="B372" i="1"/>
  <c r="B371" i="1" s="1"/>
  <c r="B368" i="1"/>
  <c r="B365" i="1" s="1"/>
  <c r="B352" i="1"/>
  <c r="B351" i="1" s="1"/>
  <c r="B349" i="1"/>
  <c r="B348" i="1" s="1"/>
  <c r="B345" i="1"/>
  <c r="B344" i="1" s="1"/>
  <c r="B343" i="1" s="1"/>
  <c r="B341" i="1"/>
  <c r="B340" i="1" s="1"/>
  <c r="B339" i="1" s="1"/>
  <c r="B337" i="1"/>
  <c r="B335" i="1"/>
  <c r="B330" i="1"/>
  <c r="B328" i="1"/>
  <c r="B323" i="1"/>
  <c r="B318" i="1"/>
  <c r="B316" i="1"/>
  <c r="B312" i="1"/>
  <c r="B310" i="1"/>
  <c r="B307" i="1"/>
  <c r="B305" i="1"/>
  <c r="B282" i="1"/>
  <c r="B280" i="1"/>
  <c r="B278" i="1"/>
  <c r="B274" i="1"/>
  <c r="B268" i="1"/>
  <c r="B265" i="1"/>
  <c r="B259" i="1"/>
  <c r="B250" i="1"/>
  <c r="B242" i="1"/>
  <c r="B232" i="1"/>
  <c r="B227" i="1"/>
  <c r="B225" i="1"/>
  <c r="B223" i="1"/>
  <c r="B220" i="1"/>
  <c r="B215" i="1"/>
  <c r="B212" i="1"/>
  <c r="B207" i="1"/>
  <c r="B197" i="1"/>
  <c r="B195" i="1" s="1"/>
  <c r="B193" i="1"/>
  <c r="B189" i="1"/>
  <c r="B186" i="1" s="1"/>
  <c r="B180" i="1"/>
  <c r="B177" i="1"/>
  <c r="B174" i="1"/>
  <c r="B172" i="1"/>
  <c r="B168" i="1"/>
  <c r="B162" i="1"/>
  <c r="B159" i="1"/>
  <c r="B155" i="1"/>
  <c r="B154" i="1" s="1"/>
  <c r="B153" i="1" s="1"/>
  <c r="B151" i="1"/>
  <c r="B145" i="1"/>
  <c r="B124" i="1"/>
  <c r="B111" i="1"/>
  <c r="B105" i="1"/>
  <c r="B99" i="1"/>
  <c r="B98" i="1" s="1"/>
  <c r="B96" i="1"/>
  <c r="B95" i="1" s="1"/>
  <c r="B93" i="1"/>
  <c r="B92" i="1" s="1"/>
  <c r="B88" i="1"/>
  <c r="B87" i="1" s="1"/>
  <c r="B86" i="1" s="1"/>
  <c r="B85" i="1" s="1"/>
  <c r="B83" i="1"/>
  <c r="B82" i="1" s="1"/>
  <c r="B80" i="1"/>
  <c r="B79" i="1" s="1"/>
  <c r="B76" i="1"/>
  <c r="B75" i="1" s="1"/>
  <c r="B74" i="1" s="1"/>
  <c r="B72" i="1"/>
  <c r="B71" i="1" s="1"/>
  <c r="B70" i="1" s="1"/>
  <c r="B68" i="1"/>
  <c r="B67" i="1" s="1"/>
  <c r="B65" i="1"/>
  <c r="B64" i="1" s="1"/>
  <c r="B61" i="1"/>
  <c r="B60" i="1" s="1"/>
  <c r="B59" i="1" s="1"/>
  <c r="B53" i="1"/>
  <c r="B52" i="1" s="1"/>
  <c r="B51" i="1" s="1"/>
  <c r="B48" i="1"/>
  <c r="B46" i="1"/>
  <c r="B44" i="1"/>
  <c r="B41" i="1"/>
  <c r="B39" i="1"/>
  <c r="B36" i="1"/>
  <c r="B35" i="1" s="1"/>
  <c r="B33" i="1"/>
  <c r="B32" i="1" s="1"/>
  <c r="B30" i="1"/>
  <c r="B29" i="1" s="1"/>
  <c r="B25" i="1"/>
  <c r="B24" i="1" s="1"/>
  <c r="B23" i="1" s="1"/>
  <c r="B21" i="1"/>
  <c r="B20" i="1" s="1"/>
  <c r="B19" i="1" s="1"/>
  <c r="B17" i="1"/>
  <c r="B16" i="1" s="1"/>
  <c r="B15" i="1" s="1"/>
  <c r="B315" i="1" l="1"/>
  <c r="B63" i="1"/>
  <c r="B104" i="1"/>
  <c r="B103" i="1" s="1"/>
  <c r="B158" i="1"/>
  <c r="B157" i="1" s="1"/>
  <c r="B102" i="1" s="1"/>
  <c r="B222" i="1"/>
  <c r="B347" i="1"/>
  <c r="B304" i="1"/>
  <c r="B303" i="1" s="1"/>
  <c r="B314" i="1"/>
  <c r="F361" i="1"/>
  <c r="C356" i="1"/>
  <c r="B200" i="1"/>
  <c r="B264" i="1"/>
  <c r="B263" i="1" s="1"/>
  <c r="B327" i="1"/>
  <c r="B364" i="1"/>
  <c r="B363" i="1" s="1"/>
  <c r="B356" i="1"/>
  <c r="B355" i="1" s="1"/>
  <c r="B354" i="1" s="1"/>
  <c r="D356" i="1"/>
  <c r="F301" i="1"/>
  <c r="G301" i="1"/>
  <c r="E356" i="1"/>
  <c r="B38" i="1"/>
  <c r="B28" i="1" s="1"/>
  <c r="G361" i="1"/>
  <c r="D300" i="1"/>
  <c r="D299" i="1" s="1"/>
  <c r="G299" i="1" s="1"/>
  <c r="B192" i="1"/>
  <c r="B300" i="1"/>
  <c r="B91" i="1"/>
  <c r="B90" i="1" s="1"/>
  <c r="B14" i="1"/>
  <c r="B78" i="1"/>
  <c r="H19" i="2"/>
  <c r="H20" i="2"/>
  <c r="H27" i="2"/>
  <c r="H28" i="2"/>
  <c r="H32" i="2"/>
  <c r="H33" i="2"/>
  <c r="H37" i="2"/>
  <c r="H38" i="2"/>
  <c r="H41" i="2"/>
  <c r="H42" i="2"/>
  <c r="H45" i="2"/>
  <c r="H46" i="2"/>
  <c r="H54" i="2"/>
  <c r="H55" i="2"/>
  <c r="H17" i="2"/>
  <c r="G55" i="2"/>
  <c r="G54" i="2"/>
  <c r="G46" i="2"/>
  <c r="G45" i="2"/>
  <c r="G42" i="2"/>
  <c r="G41" i="2"/>
  <c r="G38" i="2"/>
  <c r="G37" i="2"/>
  <c r="G33" i="2"/>
  <c r="G32" i="2"/>
  <c r="G28" i="2"/>
  <c r="G27" i="2"/>
  <c r="G20" i="2"/>
  <c r="G19" i="2"/>
  <c r="G17" i="2"/>
  <c r="G16" i="2"/>
  <c r="H16" i="2"/>
  <c r="B185" i="1" l="1"/>
  <c r="G300" i="1"/>
  <c r="B299" i="1"/>
  <c r="F299" i="1" s="1"/>
  <c r="F300" i="1"/>
  <c r="B13" i="1"/>
  <c r="C56" i="2"/>
  <c r="C29" i="2"/>
  <c r="C47" i="2"/>
  <c r="D47" i="2"/>
  <c r="C39" i="2"/>
  <c r="C34" i="2"/>
  <c r="C43" i="2"/>
  <c r="C50" i="2"/>
  <c r="C49" i="2"/>
  <c r="C23" i="2"/>
  <c r="C59" i="2" s="1"/>
  <c r="C22" i="2"/>
  <c r="C58" i="2" s="1"/>
  <c r="C242" i="1"/>
  <c r="D242" i="1"/>
  <c r="E242" i="1"/>
  <c r="F242" i="1" s="1"/>
  <c r="G249" i="1"/>
  <c r="G248" i="1"/>
  <c r="F18" i="1"/>
  <c r="F22" i="1"/>
  <c r="F26" i="1"/>
  <c r="F31" i="1"/>
  <c r="F34" i="1"/>
  <c r="F37" i="1"/>
  <c r="F40" i="1"/>
  <c r="F42" i="1"/>
  <c r="F43" i="1"/>
  <c r="F45" i="1"/>
  <c r="F47" i="1"/>
  <c r="F49" i="1"/>
  <c r="F50" i="1"/>
  <c r="F54" i="1"/>
  <c r="F62" i="1"/>
  <c r="F66" i="1"/>
  <c r="F69" i="1"/>
  <c r="F73" i="1"/>
  <c r="F77" i="1"/>
  <c r="F79" i="1"/>
  <c r="F81" i="1"/>
  <c r="F84" i="1"/>
  <c r="F89" i="1"/>
  <c r="F94" i="1"/>
  <c r="F97" i="1"/>
  <c r="F100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1" i="1"/>
  <c r="F122" i="1"/>
  <c r="F123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50" i="1"/>
  <c r="F152" i="1"/>
  <c r="F156" i="1"/>
  <c r="F160" i="1"/>
  <c r="F161" i="1"/>
  <c r="F163" i="1"/>
  <c r="F164" i="1"/>
  <c r="F165" i="1"/>
  <c r="F166" i="1"/>
  <c r="F167" i="1"/>
  <c r="F169" i="1"/>
  <c r="F170" i="1"/>
  <c r="F171" i="1"/>
  <c r="F173" i="1"/>
  <c r="F175" i="1"/>
  <c r="F176" i="1"/>
  <c r="F178" i="1"/>
  <c r="F179" i="1"/>
  <c r="F181" i="1"/>
  <c r="F182" i="1"/>
  <c r="F183" i="1"/>
  <c r="F191" i="1"/>
  <c r="F194" i="1"/>
  <c r="F198" i="1"/>
  <c r="F199" i="1"/>
  <c r="F208" i="1"/>
  <c r="F209" i="1"/>
  <c r="F210" i="1"/>
  <c r="F211" i="1"/>
  <c r="F213" i="1"/>
  <c r="F214" i="1"/>
  <c r="F216" i="1"/>
  <c r="F217" i="1"/>
  <c r="F218" i="1"/>
  <c r="F219" i="1"/>
  <c r="F221" i="1"/>
  <c r="F224" i="1"/>
  <c r="F226" i="1"/>
  <c r="F228" i="1"/>
  <c r="F230" i="1"/>
  <c r="F231" i="1"/>
  <c r="F233" i="1"/>
  <c r="F234" i="1"/>
  <c r="F235" i="1"/>
  <c r="F236" i="1"/>
  <c r="F237" i="1"/>
  <c r="F238" i="1"/>
  <c r="F239" i="1"/>
  <c r="F240" i="1"/>
  <c r="F241" i="1"/>
  <c r="F243" i="1"/>
  <c r="F244" i="1"/>
  <c r="F245" i="1"/>
  <c r="F246" i="1"/>
  <c r="F247" i="1"/>
  <c r="F248" i="1"/>
  <c r="F249" i="1"/>
  <c r="F251" i="1"/>
  <c r="F255" i="1"/>
  <c r="F260" i="1"/>
  <c r="F261" i="1"/>
  <c r="F262" i="1"/>
  <c r="F266" i="1"/>
  <c r="F267" i="1"/>
  <c r="F269" i="1"/>
  <c r="F270" i="1"/>
  <c r="F272" i="1"/>
  <c r="F273" i="1"/>
  <c r="F275" i="1"/>
  <c r="F276" i="1"/>
  <c r="F277" i="1"/>
  <c r="F279" i="1"/>
  <c r="F281" i="1"/>
  <c r="F283" i="1"/>
  <c r="F284" i="1"/>
  <c r="F285" i="1"/>
  <c r="F306" i="1"/>
  <c r="F308" i="1"/>
  <c r="F309" i="1"/>
  <c r="F311" i="1"/>
  <c r="F313" i="1"/>
  <c r="F317" i="1"/>
  <c r="F319" i="1"/>
  <c r="F320" i="1"/>
  <c r="F322" i="1"/>
  <c r="F324" i="1"/>
  <c r="F329" i="1"/>
  <c r="F331" i="1"/>
  <c r="F332" i="1"/>
  <c r="F334" i="1"/>
  <c r="F336" i="1"/>
  <c r="F338" i="1"/>
  <c r="F342" i="1"/>
  <c r="F346" i="1"/>
  <c r="F350" i="1"/>
  <c r="F353" i="1"/>
  <c r="F358" i="1"/>
  <c r="F359" i="1"/>
  <c r="F362" i="1"/>
  <c r="F369" i="1"/>
  <c r="F370" i="1"/>
  <c r="F373" i="1"/>
  <c r="F376" i="1"/>
  <c r="F379" i="1"/>
  <c r="B184" i="1" l="1"/>
  <c r="B101" i="1" s="1"/>
  <c r="C24" i="2"/>
  <c r="C51" i="2"/>
  <c r="C372" i="1"/>
  <c r="C371" i="1" s="1"/>
  <c r="D372" i="1"/>
  <c r="D371" i="1" s="1"/>
  <c r="E372" i="1"/>
  <c r="G373" i="1"/>
  <c r="D215" i="1"/>
  <c r="E215" i="1"/>
  <c r="F215" i="1" s="1"/>
  <c r="C215" i="1"/>
  <c r="G213" i="1"/>
  <c r="G214" i="1"/>
  <c r="G216" i="1"/>
  <c r="G217" i="1"/>
  <c r="G218" i="1"/>
  <c r="G219" i="1"/>
  <c r="D212" i="1"/>
  <c r="E212" i="1"/>
  <c r="F212" i="1" s="1"/>
  <c r="C212" i="1"/>
  <c r="C207" i="1"/>
  <c r="G208" i="1"/>
  <c r="G209" i="1"/>
  <c r="G210" i="1"/>
  <c r="G211" i="1"/>
  <c r="D207" i="1"/>
  <c r="E207" i="1"/>
  <c r="G198" i="1"/>
  <c r="G199" i="1"/>
  <c r="E197" i="1"/>
  <c r="F197" i="1" s="1"/>
  <c r="C197" i="1"/>
  <c r="C195" i="1" s="1"/>
  <c r="D197" i="1"/>
  <c r="G197" i="1" s="1"/>
  <c r="F207" i="1" l="1"/>
  <c r="G372" i="1"/>
  <c r="F372" i="1"/>
  <c r="G207" i="1"/>
  <c r="E371" i="1"/>
  <c r="G215" i="1"/>
  <c r="G212" i="1"/>
  <c r="D195" i="1"/>
  <c r="F196" i="1"/>
  <c r="C194" i="1"/>
  <c r="C189" i="1"/>
  <c r="C368" i="1"/>
  <c r="C365" i="1" s="1"/>
  <c r="D368" i="1"/>
  <c r="D365" i="1" s="1"/>
  <c r="E368" i="1"/>
  <c r="E365" i="1" s="1"/>
  <c r="C375" i="1"/>
  <c r="C374" i="1" s="1"/>
  <c r="D375" i="1"/>
  <c r="D374" i="1" s="1"/>
  <c r="E375" i="1"/>
  <c r="C378" i="1"/>
  <c r="C377" i="1" s="1"/>
  <c r="D378" i="1"/>
  <c r="D377" i="1" s="1"/>
  <c r="E378" i="1"/>
  <c r="G379" i="1"/>
  <c r="G376" i="1"/>
  <c r="G362" i="1"/>
  <c r="F357" i="1"/>
  <c r="G100" i="1"/>
  <c r="E99" i="1"/>
  <c r="D99" i="1"/>
  <c r="D98" i="1" s="1"/>
  <c r="C417" i="1" s="1"/>
  <c r="C99" i="1"/>
  <c r="C98" i="1" s="1"/>
  <c r="G97" i="1"/>
  <c r="E96" i="1"/>
  <c r="F96" i="1" s="1"/>
  <c r="D96" i="1"/>
  <c r="D95" i="1" s="1"/>
  <c r="C96" i="1"/>
  <c r="C95" i="1" s="1"/>
  <c r="G73" i="1"/>
  <c r="E72" i="1"/>
  <c r="F72" i="1" s="1"/>
  <c r="D72" i="1"/>
  <c r="D71" i="1" s="1"/>
  <c r="D70" i="1" s="1"/>
  <c r="C72" i="1"/>
  <c r="C71" i="1" s="1"/>
  <c r="C70" i="1" s="1"/>
  <c r="G342" i="1"/>
  <c r="C341" i="1"/>
  <c r="C340" i="1" s="1"/>
  <c r="C339" i="1" s="1"/>
  <c r="D341" i="1"/>
  <c r="D340" i="1" s="1"/>
  <c r="D339" i="1" s="1"/>
  <c r="E341" i="1"/>
  <c r="F341" i="1" s="1"/>
  <c r="C41" i="1"/>
  <c r="D41" i="1"/>
  <c r="E41" i="1"/>
  <c r="G43" i="1"/>
  <c r="F41" i="1" l="1"/>
  <c r="E374" i="1"/>
  <c r="F374" i="1" s="1"/>
  <c r="F375" i="1"/>
  <c r="E377" i="1"/>
  <c r="F377" i="1" s="1"/>
  <c r="F378" i="1"/>
  <c r="G371" i="1"/>
  <c r="F371" i="1"/>
  <c r="E340" i="1"/>
  <c r="G340" i="1" s="1"/>
  <c r="E95" i="1"/>
  <c r="F95" i="1" s="1"/>
  <c r="E71" i="1"/>
  <c r="F71" i="1" s="1"/>
  <c r="E98" i="1"/>
  <c r="F98" i="1" s="1"/>
  <c r="F99" i="1"/>
  <c r="F365" i="1"/>
  <c r="F368" i="1"/>
  <c r="E195" i="1"/>
  <c r="G196" i="1"/>
  <c r="G378" i="1"/>
  <c r="G99" i="1"/>
  <c r="G341" i="1"/>
  <c r="G96" i="1"/>
  <c r="G72" i="1"/>
  <c r="G377" i="1" l="1"/>
  <c r="G98" i="1"/>
  <c r="G95" i="1"/>
  <c r="E339" i="1"/>
  <c r="F340" i="1"/>
  <c r="G195" i="1"/>
  <c r="F195" i="1"/>
  <c r="E70" i="1"/>
  <c r="F70" i="1" s="1"/>
  <c r="G71" i="1"/>
  <c r="G70" i="1"/>
  <c r="G375" i="1"/>
  <c r="G374" i="1"/>
  <c r="G239" i="1"/>
  <c r="G240" i="1"/>
  <c r="G241" i="1"/>
  <c r="E232" i="1"/>
  <c r="F232" i="1" s="1"/>
  <c r="D232" i="1"/>
  <c r="C232" i="1"/>
  <c r="F339" i="1" l="1"/>
  <c r="G339" i="1"/>
  <c r="F56" i="2"/>
  <c r="E56" i="2"/>
  <c r="D56" i="2"/>
  <c r="E50" i="2"/>
  <c r="F50" i="2"/>
  <c r="D50" i="2"/>
  <c r="E49" i="2"/>
  <c r="F49" i="2"/>
  <c r="D49" i="2"/>
  <c r="F47" i="2"/>
  <c r="E47" i="2"/>
  <c r="F43" i="2"/>
  <c r="E43" i="2"/>
  <c r="D43" i="2"/>
  <c r="E23" i="2"/>
  <c r="F23" i="2"/>
  <c r="E22" i="2"/>
  <c r="E58" i="2" s="1"/>
  <c r="F22" i="2"/>
  <c r="D23" i="2"/>
  <c r="D22" i="2"/>
  <c r="F39" i="2"/>
  <c r="E39" i="2"/>
  <c r="D39" i="2"/>
  <c r="F34" i="2"/>
  <c r="E34" i="2"/>
  <c r="D34" i="2"/>
  <c r="E29" i="2"/>
  <c r="F29" i="2"/>
  <c r="D29" i="2"/>
  <c r="G40" i="1"/>
  <c r="D39" i="1"/>
  <c r="E39" i="1"/>
  <c r="F39" i="1" s="1"/>
  <c r="C39" i="1"/>
  <c r="G94" i="1"/>
  <c r="D93" i="1"/>
  <c r="D92" i="1" s="1"/>
  <c r="E93" i="1"/>
  <c r="F93" i="1" s="1"/>
  <c r="C93" i="1"/>
  <c r="C92" i="1" s="1"/>
  <c r="G89" i="1"/>
  <c r="D88" i="1"/>
  <c r="D87" i="1" s="1"/>
  <c r="D86" i="1" s="1"/>
  <c r="E88" i="1"/>
  <c r="C88" i="1"/>
  <c r="C87" i="1" s="1"/>
  <c r="C86" i="1" s="1"/>
  <c r="D83" i="1"/>
  <c r="D82" i="1" s="1"/>
  <c r="E83" i="1"/>
  <c r="C83" i="1"/>
  <c r="C82" i="1" s="1"/>
  <c r="G81" i="1"/>
  <c r="G84" i="1"/>
  <c r="D80" i="1"/>
  <c r="E80" i="1"/>
  <c r="F80" i="1" s="1"/>
  <c r="C80" i="1"/>
  <c r="D76" i="1"/>
  <c r="D75" i="1" s="1"/>
  <c r="D74" i="1" s="1"/>
  <c r="E76" i="1"/>
  <c r="F76" i="1" s="1"/>
  <c r="C76" i="1"/>
  <c r="C75" i="1" s="1"/>
  <c r="C74" i="1" s="1"/>
  <c r="G77" i="1"/>
  <c r="D68" i="1"/>
  <c r="D67" i="1" s="1"/>
  <c r="E68" i="1"/>
  <c r="C68" i="1"/>
  <c r="C67" i="1" s="1"/>
  <c r="G69" i="1"/>
  <c r="G66" i="1"/>
  <c r="D65" i="1"/>
  <c r="D64" i="1" s="1"/>
  <c r="E65" i="1"/>
  <c r="C65" i="1"/>
  <c r="C64" i="1" s="1"/>
  <c r="G62" i="1"/>
  <c r="D61" i="1"/>
  <c r="D60" i="1" s="1"/>
  <c r="D59" i="1" s="1"/>
  <c r="E61" i="1"/>
  <c r="C61" i="1"/>
  <c r="C60" i="1" s="1"/>
  <c r="C59" i="1" s="1"/>
  <c r="D53" i="1"/>
  <c r="D52" i="1" s="1"/>
  <c r="E53" i="1"/>
  <c r="C53" i="1"/>
  <c r="C52" i="1" s="1"/>
  <c r="C51" i="1" s="1"/>
  <c r="G54" i="1"/>
  <c r="D48" i="1"/>
  <c r="E48" i="1"/>
  <c r="F48" i="1" s="1"/>
  <c r="C48" i="1"/>
  <c r="D46" i="1"/>
  <c r="E46" i="1"/>
  <c r="C46" i="1"/>
  <c r="D44" i="1"/>
  <c r="E44" i="1"/>
  <c r="F44" i="1" s="1"/>
  <c r="C44" i="1"/>
  <c r="G45" i="1"/>
  <c r="G47" i="1"/>
  <c r="G49" i="1"/>
  <c r="G50" i="1"/>
  <c r="G42" i="1"/>
  <c r="D36" i="1"/>
  <c r="D35" i="1" s="1"/>
  <c r="E36" i="1"/>
  <c r="C36" i="1"/>
  <c r="G34" i="1"/>
  <c r="G37" i="1"/>
  <c r="E33" i="1"/>
  <c r="F33" i="1" s="1"/>
  <c r="D33" i="1"/>
  <c r="D32" i="1" s="1"/>
  <c r="C33" i="1"/>
  <c r="C32" i="1" s="1"/>
  <c r="D415" i="1" s="1"/>
  <c r="D30" i="1"/>
  <c r="D29" i="1" s="1"/>
  <c r="E30" i="1"/>
  <c r="C30" i="1"/>
  <c r="C29" i="1" s="1"/>
  <c r="G31" i="1"/>
  <c r="G26" i="1"/>
  <c r="E25" i="1"/>
  <c r="D25" i="1"/>
  <c r="D24" i="1" s="1"/>
  <c r="C25" i="1"/>
  <c r="C24" i="1" s="1"/>
  <c r="D17" i="1"/>
  <c r="D16" i="1" s="1"/>
  <c r="D15" i="1" s="1"/>
  <c r="E17" i="1"/>
  <c r="C17" i="1"/>
  <c r="C16" i="1" s="1"/>
  <c r="C15" i="1" s="1"/>
  <c r="D21" i="1"/>
  <c r="D20" i="1" s="1"/>
  <c r="D19" i="1" s="1"/>
  <c r="E21" i="1"/>
  <c r="C21" i="1"/>
  <c r="C20" i="1" s="1"/>
  <c r="C19" i="1" s="1"/>
  <c r="G22" i="1"/>
  <c r="G18" i="1"/>
  <c r="D51" i="1" l="1"/>
  <c r="D27" i="1" s="1"/>
  <c r="C420" i="1"/>
  <c r="D59" i="2"/>
  <c r="E59" i="2"/>
  <c r="E51" i="2"/>
  <c r="F46" i="1"/>
  <c r="E38" i="1"/>
  <c r="E87" i="1"/>
  <c r="G87" i="1" s="1"/>
  <c r="F88" i="1"/>
  <c r="E82" i="1"/>
  <c r="F82" i="1" s="1"/>
  <c r="F83" i="1"/>
  <c r="E67" i="1"/>
  <c r="F67" i="1" s="1"/>
  <c r="F68" i="1"/>
  <c r="E64" i="1"/>
  <c r="F64" i="1" s="1"/>
  <c r="F65" i="1"/>
  <c r="E60" i="1"/>
  <c r="F60" i="1" s="1"/>
  <c r="F61" i="1"/>
  <c r="E52" i="1"/>
  <c r="G52" i="1" s="1"/>
  <c r="F53" i="1"/>
  <c r="E35" i="1"/>
  <c r="F35" i="1" s="1"/>
  <c r="F36" i="1"/>
  <c r="E29" i="1"/>
  <c r="F29" i="1" s="1"/>
  <c r="F30" i="1"/>
  <c r="E24" i="1"/>
  <c r="F24" i="1" s="1"/>
  <c r="F25" i="1"/>
  <c r="E20" i="1"/>
  <c r="F20" i="1" s="1"/>
  <c r="F21" i="1"/>
  <c r="E16" i="1"/>
  <c r="F16" i="1" s="1"/>
  <c r="F17" i="1"/>
  <c r="H50" i="2"/>
  <c r="G50" i="2"/>
  <c r="F24" i="2"/>
  <c r="H22" i="2"/>
  <c r="G22" i="2"/>
  <c r="H23" i="2"/>
  <c r="G23" i="2"/>
  <c r="H49" i="2"/>
  <c r="G49" i="2"/>
  <c r="D24" i="2"/>
  <c r="D58" i="2"/>
  <c r="D51" i="2"/>
  <c r="C91" i="1"/>
  <c r="C90" i="1" s="1"/>
  <c r="D91" i="1"/>
  <c r="D90" i="1" s="1"/>
  <c r="C85" i="1"/>
  <c r="D85" i="1"/>
  <c r="C35" i="1"/>
  <c r="G46" i="1"/>
  <c r="E24" i="2"/>
  <c r="F58" i="2"/>
  <c r="F59" i="2"/>
  <c r="C63" i="1"/>
  <c r="G79" i="1"/>
  <c r="G93" i="1"/>
  <c r="G44" i="1"/>
  <c r="E92" i="1"/>
  <c r="G76" i="1"/>
  <c r="E75" i="1"/>
  <c r="F51" i="2"/>
  <c r="C38" i="1"/>
  <c r="D417" i="1" s="1"/>
  <c r="D38" i="1"/>
  <c r="D28" i="1" s="1"/>
  <c r="G53" i="1"/>
  <c r="F38" i="1"/>
  <c r="G39" i="1"/>
  <c r="G33" i="1"/>
  <c r="D63" i="1"/>
  <c r="G17" i="1"/>
  <c r="G65" i="1"/>
  <c r="E32" i="1"/>
  <c r="F32" i="1" s="1"/>
  <c r="G36" i="1"/>
  <c r="G41" i="1"/>
  <c r="G48" i="1"/>
  <c r="G61" i="1"/>
  <c r="G68" i="1"/>
  <c r="C78" i="1"/>
  <c r="G83" i="1"/>
  <c r="G88" i="1"/>
  <c r="D78" i="1"/>
  <c r="G80" i="1"/>
  <c r="G30" i="1"/>
  <c r="G21" i="1"/>
  <c r="C23" i="1"/>
  <c r="C14" i="1" s="1"/>
  <c r="G25" i="1"/>
  <c r="D250" i="1"/>
  <c r="E250" i="1"/>
  <c r="F250" i="1" s="1"/>
  <c r="C250" i="1"/>
  <c r="D259" i="1"/>
  <c r="E259" i="1"/>
  <c r="C259" i="1"/>
  <c r="G260" i="1"/>
  <c r="G370" i="1"/>
  <c r="G369" i="1"/>
  <c r="G255" i="1"/>
  <c r="F252" i="1"/>
  <c r="G247" i="1"/>
  <c r="D223" i="1"/>
  <c r="E223" i="1"/>
  <c r="G231" i="1"/>
  <c r="G230" i="1"/>
  <c r="G228" i="1"/>
  <c r="D227" i="1"/>
  <c r="E227" i="1"/>
  <c r="F227" i="1" s="1"/>
  <c r="C227" i="1"/>
  <c r="E78" i="1" l="1"/>
  <c r="F78" i="1" s="1"/>
  <c r="G82" i="1"/>
  <c r="E63" i="1"/>
  <c r="F63" i="1" s="1"/>
  <c r="F223" i="1"/>
  <c r="E19" i="1"/>
  <c r="G19" i="1" s="1"/>
  <c r="G16" i="1"/>
  <c r="E59" i="1"/>
  <c r="G59" i="1" s="1"/>
  <c r="E15" i="1"/>
  <c r="F15" i="1" s="1"/>
  <c r="G29" i="1"/>
  <c r="G60" i="1"/>
  <c r="G67" i="1"/>
  <c r="G35" i="1"/>
  <c r="G64" i="1"/>
  <c r="F259" i="1"/>
  <c r="G20" i="1"/>
  <c r="E91" i="1"/>
  <c r="F91" i="1" s="1"/>
  <c r="F92" i="1"/>
  <c r="E86" i="1"/>
  <c r="F86" i="1" s="1"/>
  <c r="F87" i="1"/>
  <c r="G75" i="1"/>
  <c r="F75" i="1"/>
  <c r="E51" i="1"/>
  <c r="F52" i="1"/>
  <c r="H59" i="2"/>
  <c r="G59" i="2"/>
  <c r="H58" i="2"/>
  <c r="G58" i="2"/>
  <c r="C364" i="1"/>
  <c r="C363" i="1" s="1"/>
  <c r="E364" i="1"/>
  <c r="D364" i="1"/>
  <c r="D363" i="1" s="1"/>
  <c r="G92" i="1"/>
  <c r="E74" i="1"/>
  <c r="C28" i="1"/>
  <c r="G86" i="1"/>
  <c r="G63" i="1"/>
  <c r="G78" i="1"/>
  <c r="G38" i="1"/>
  <c r="G32" i="1"/>
  <c r="E28" i="1"/>
  <c r="G227" i="1"/>
  <c r="G252" i="1"/>
  <c r="D23" i="1"/>
  <c r="D14" i="1" s="1"/>
  <c r="G24" i="1"/>
  <c r="E23" i="1"/>
  <c r="G365" i="1"/>
  <c r="G368" i="1"/>
  <c r="D174" i="1"/>
  <c r="E174" i="1"/>
  <c r="F174" i="1" s="1"/>
  <c r="C174" i="1"/>
  <c r="G176" i="1"/>
  <c r="G175" i="1"/>
  <c r="C27" i="1" l="1"/>
  <c r="C13" i="1" s="1"/>
  <c r="E90" i="1"/>
  <c r="F90" i="1" s="1"/>
  <c r="G91" i="1"/>
  <c r="F28" i="1"/>
  <c r="E27" i="1"/>
  <c r="F19" i="1"/>
  <c r="F59" i="1"/>
  <c r="G15" i="1"/>
  <c r="E363" i="1"/>
  <c r="F363" i="1" s="1"/>
  <c r="F364" i="1"/>
  <c r="G90" i="1"/>
  <c r="E85" i="1"/>
  <c r="G74" i="1"/>
  <c r="F74" i="1"/>
  <c r="F51" i="1"/>
  <c r="G51" i="1"/>
  <c r="E14" i="1"/>
  <c r="F14" i="1" s="1"/>
  <c r="F23" i="1"/>
  <c r="G364" i="1"/>
  <c r="G363" i="1"/>
  <c r="D13" i="1"/>
  <c r="G28" i="1"/>
  <c r="G23" i="1"/>
  <c r="G14" i="1"/>
  <c r="G174" i="1"/>
  <c r="G338" i="1"/>
  <c r="E337" i="1"/>
  <c r="F337" i="1" s="1"/>
  <c r="D337" i="1"/>
  <c r="C337" i="1"/>
  <c r="G332" i="1"/>
  <c r="G85" i="1" l="1"/>
  <c r="F85" i="1"/>
  <c r="G27" i="1"/>
  <c r="F27" i="1"/>
  <c r="E13" i="1"/>
  <c r="G337" i="1"/>
  <c r="G358" i="1"/>
  <c r="G359" i="1"/>
  <c r="G353" i="1"/>
  <c r="G346" i="1"/>
  <c r="D345" i="1"/>
  <c r="D344" i="1" s="1"/>
  <c r="D343" i="1" s="1"/>
  <c r="E345" i="1"/>
  <c r="C345" i="1"/>
  <c r="C344" i="1" s="1"/>
  <c r="C343" i="1" s="1"/>
  <c r="G221" i="1"/>
  <c r="G224" i="1"/>
  <c r="G226" i="1"/>
  <c r="G233" i="1"/>
  <c r="G234" i="1"/>
  <c r="G235" i="1"/>
  <c r="G236" i="1"/>
  <c r="G237" i="1"/>
  <c r="G238" i="1"/>
  <c r="G243" i="1"/>
  <c r="G244" i="1"/>
  <c r="G245" i="1"/>
  <c r="G246" i="1"/>
  <c r="G251" i="1"/>
  <c r="G261" i="1"/>
  <c r="G262" i="1"/>
  <c r="D225" i="1"/>
  <c r="D222" i="1" s="1"/>
  <c r="E225" i="1"/>
  <c r="E222" i="1" s="1"/>
  <c r="C225" i="1"/>
  <c r="C223" i="1"/>
  <c r="G194" i="1"/>
  <c r="D220" i="1"/>
  <c r="D200" i="1" s="1"/>
  <c r="E220" i="1"/>
  <c r="E200" i="1" s="1"/>
  <c r="D193" i="1"/>
  <c r="E193" i="1"/>
  <c r="E192" i="1" s="1"/>
  <c r="C220" i="1"/>
  <c r="C200" i="1" s="1"/>
  <c r="C193" i="1"/>
  <c r="C192" i="1" s="1"/>
  <c r="G317" i="1"/>
  <c r="G319" i="1"/>
  <c r="G320" i="1"/>
  <c r="G322" i="1"/>
  <c r="G324" i="1"/>
  <c r="G329" i="1"/>
  <c r="G331" i="1"/>
  <c r="G334" i="1"/>
  <c r="G336" i="1"/>
  <c r="G350" i="1"/>
  <c r="D352" i="1"/>
  <c r="D351" i="1" s="1"/>
  <c r="E352" i="1"/>
  <c r="F352" i="1" s="1"/>
  <c r="D349" i="1"/>
  <c r="D348" i="1" s="1"/>
  <c r="E349" i="1"/>
  <c r="F349" i="1" s="1"/>
  <c r="C352" i="1"/>
  <c r="C351" i="1" s="1"/>
  <c r="C349" i="1"/>
  <c r="C348" i="1" s="1"/>
  <c r="D335" i="1"/>
  <c r="E335" i="1"/>
  <c r="F335" i="1" s="1"/>
  <c r="D330" i="1"/>
  <c r="E330" i="1"/>
  <c r="F330" i="1" s="1"/>
  <c r="D328" i="1"/>
  <c r="E328" i="1"/>
  <c r="F328" i="1" s="1"/>
  <c r="D323" i="1"/>
  <c r="E323" i="1"/>
  <c r="D316" i="1"/>
  <c r="E316" i="1"/>
  <c r="F316" i="1" s="1"/>
  <c r="E318" i="1"/>
  <c r="F318" i="1" s="1"/>
  <c r="D318" i="1"/>
  <c r="C323" i="1"/>
  <c r="C318" i="1"/>
  <c r="C316" i="1"/>
  <c r="C315" i="1" s="1"/>
  <c r="C335" i="1"/>
  <c r="C330" i="1"/>
  <c r="C328" i="1"/>
  <c r="G306" i="1"/>
  <c r="G308" i="1"/>
  <c r="G309" i="1"/>
  <c r="G311" i="1"/>
  <c r="G313" i="1"/>
  <c r="D312" i="1"/>
  <c r="E312" i="1"/>
  <c r="F312" i="1" s="1"/>
  <c r="D310" i="1"/>
  <c r="E310" i="1"/>
  <c r="F310" i="1" s="1"/>
  <c r="D307" i="1"/>
  <c r="E307" i="1"/>
  <c r="F307" i="1" s="1"/>
  <c r="D305" i="1"/>
  <c r="D304" i="1" s="1"/>
  <c r="E305" i="1"/>
  <c r="F305" i="1" s="1"/>
  <c r="C312" i="1"/>
  <c r="C310" i="1"/>
  <c r="C307" i="1"/>
  <c r="C305" i="1"/>
  <c r="D282" i="1"/>
  <c r="E282" i="1"/>
  <c r="F282" i="1" s="1"/>
  <c r="D280" i="1"/>
  <c r="E280" i="1"/>
  <c r="F280" i="1" s="1"/>
  <c r="D278" i="1"/>
  <c r="E278" i="1"/>
  <c r="F278" i="1" s="1"/>
  <c r="D274" i="1"/>
  <c r="E274" i="1"/>
  <c r="F274" i="1" s="1"/>
  <c r="D268" i="1"/>
  <c r="E268" i="1"/>
  <c r="F268" i="1" s="1"/>
  <c r="D265" i="1"/>
  <c r="E265" i="1"/>
  <c r="F265" i="1" s="1"/>
  <c r="G266" i="1"/>
  <c r="G267" i="1"/>
  <c r="G269" i="1"/>
  <c r="G270" i="1"/>
  <c r="G272" i="1"/>
  <c r="G273" i="1"/>
  <c r="G275" i="1"/>
  <c r="G276" i="1"/>
  <c r="G277" i="1"/>
  <c r="G279" i="1"/>
  <c r="G281" i="1"/>
  <c r="G283" i="1"/>
  <c r="G284" i="1"/>
  <c r="G285" i="1"/>
  <c r="C282" i="1"/>
  <c r="C280" i="1"/>
  <c r="C278" i="1"/>
  <c r="C274" i="1"/>
  <c r="C268" i="1"/>
  <c r="C265" i="1"/>
  <c r="G191" i="1"/>
  <c r="E189" i="1"/>
  <c r="C186" i="1"/>
  <c r="G156" i="1"/>
  <c r="D155" i="1"/>
  <c r="D154" i="1" s="1"/>
  <c r="D153" i="1" s="1"/>
  <c r="E155" i="1"/>
  <c r="C155" i="1"/>
  <c r="C154" i="1" s="1"/>
  <c r="C153" i="1" s="1"/>
  <c r="G106" i="1"/>
  <c r="G107" i="1"/>
  <c r="G108" i="1"/>
  <c r="G109" i="1"/>
  <c r="G110" i="1"/>
  <c r="G112" i="1"/>
  <c r="G113" i="1"/>
  <c r="G114" i="1"/>
  <c r="G115" i="1"/>
  <c r="G116" i="1"/>
  <c r="G117" i="1"/>
  <c r="G118" i="1"/>
  <c r="G119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6" i="1"/>
  <c r="G147" i="1"/>
  <c r="G148" i="1"/>
  <c r="G150" i="1"/>
  <c r="G152" i="1"/>
  <c r="D151" i="1"/>
  <c r="E151" i="1"/>
  <c r="F151" i="1" s="1"/>
  <c r="D145" i="1"/>
  <c r="E145" i="1"/>
  <c r="F145" i="1" s="1"/>
  <c r="D124" i="1"/>
  <c r="E124" i="1"/>
  <c r="F124" i="1" s="1"/>
  <c r="D111" i="1"/>
  <c r="E111" i="1"/>
  <c r="F111" i="1" s="1"/>
  <c r="D105" i="1"/>
  <c r="E105" i="1"/>
  <c r="F105" i="1" s="1"/>
  <c r="C151" i="1"/>
  <c r="C145" i="1"/>
  <c r="C124" i="1"/>
  <c r="C111" i="1"/>
  <c r="C105" i="1"/>
  <c r="C172" i="1"/>
  <c r="D172" i="1"/>
  <c r="E172" i="1"/>
  <c r="F172" i="1" s="1"/>
  <c r="G160" i="1"/>
  <c r="G161" i="1"/>
  <c r="G163" i="1"/>
  <c r="G164" i="1"/>
  <c r="G165" i="1"/>
  <c r="G166" i="1"/>
  <c r="G167" i="1"/>
  <c r="G169" i="1"/>
  <c r="G170" i="1"/>
  <c r="G171" i="1"/>
  <c r="G173" i="1"/>
  <c r="G178" i="1"/>
  <c r="G179" i="1"/>
  <c r="G181" i="1"/>
  <c r="G182" i="1"/>
  <c r="G183" i="1"/>
  <c r="C180" i="1"/>
  <c r="D180" i="1"/>
  <c r="E180" i="1"/>
  <c r="F180" i="1" s="1"/>
  <c r="C177" i="1"/>
  <c r="D177" i="1"/>
  <c r="E177" i="1"/>
  <c r="F177" i="1" s="1"/>
  <c r="C168" i="1"/>
  <c r="D168" i="1"/>
  <c r="E168" i="1"/>
  <c r="F168" i="1" s="1"/>
  <c r="C162" i="1"/>
  <c r="D162" i="1"/>
  <c r="E162" i="1"/>
  <c r="F162" i="1" s="1"/>
  <c r="C159" i="1"/>
  <c r="D159" i="1"/>
  <c r="E159" i="1"/>
  <c r="F159" i="1" s="1"/>
  <c r="D315" i="1" l="1"/>
  <c r="F323" i="1"/>
  <c r="E315" i="1"/>
  <c r="C222" i="1"/>
  <c r="C185" i="1" s="1"/>
  <c r="D192" i="1"/>
  <c r="D185" i="1" s="1"/>
  <c r="F192" i="1"/>
  <c r="F193" i="1"/>
  <c r="E344" i="1"/>
  <c r="F344" i="1" s="1"/>
  <c r="F345" i="1"/>
  <c r="F225" i="1"/>
  <c r="F200" i="1"/>
  <c r="F220" i="1"/>
  <c r="E186" i="1"/>
  <c r="F189" i="1"/>
  <c r="E154" i="1"/>
  <c r="G154" i="1" s="1"/>
  <c r="F155" i="1"/>
  <c r="G13" i="1"/>
  <c r="F13" i="1"/>
  <c r="G200" i="1"/>
  <c r="C158" i="1"/>
  <c r="C304" i="1"/>
  <c r="C303" i="1" s="1"/>
  <c r="D264" i="1"/>
  <c r="E327" i="1"/>
  <c r="D347" i="1"/>
  <c r="D303" i="1"/>
  <c r="E104" i="1"/>
  <c r="F104" i="1" s="1"/>
  <c r="E304" i="1"/>
  <c r="E343" i="1"/>
  <c r="C355" i="1"/>
  <c r="C354" i="1" s="1"/>
  <c r="D355" i="1"/>
  <c r="D354" i="1" s="1"/>
  <c r="D158" i="1"/>
  <c r="D157" i="1" s="1"/>
  <c r="G250" i="1"/>
  <c r="G259" i="1"/>
  <c r="E158" i="1"/>
  <c r="D327" i="1"/>
  <c r="C327" i="1"/>
  <c r="G316" i="1"/>
  <c r="G352" i="1"/>
  <c r="G242" i="1"/>
  <c r="G345" i="1"/>
  <c r="G232" i="1"/>
  <c r="G225" i="1"/>
  <c r="G223" i="1"/>
  <c r="G220" i="1"/>
  <c r="G193" i="1"/>
  <c r="G357" i="1"/>
  <c r="G349" i="1"/>
  <c r="G335" i="1"/>
  <c r="D104" i="1"/>
  <c r="D103" i="1" s="1"/>
  <c r="C264" i="1"/>
  <c r="C263" i="1" s="1"/>
  <c r="G265" i="1"/>
  <c r="G268" i="1"/>
  <c r="G274" i="1"/>
  <c r="G278" i="1"/>
  <c r="G280" i="1"/>
  <c r="G282" i="1"/>
  <c r="G330" i="1"/>
  <c r="G323" i="1"/>
  <c r="G318" i="1"/>
  <c r="C347" i="1"/>
  <c r="E351" i="1"/>
  <c r="E348" i="1"/>
  <c r="F348" i="1" s="1"/>
  <c r="G328" i="1"/>
  <c r="G168" i="1"/>
  <c r="G180" i="1"/>
  <c r="C104" i="1"/>
  <c r="G111" i="1"/>
  <c r="G124" i="1"/>
  <c r="G145" i="1"/>
  <c r="G151" i="1"/>
  <c r="G307" i="1"/>
  <c r="G310" i="1"/>
  <c r="G312" i="1"/>
  <c r="F315" i="1"/>
  <c r="G155" i="1"/>
  <c r="G189" i="1"/>
  <c r="E264" i="1"/>
  <c r="G305" i="1"/>
  <c r="E153" i="1"/>
  <c r="G105" i="1"/>
  <c r="G162" i="1"/>
  <c r="G177" i="1"/>
  <c r="G172" i="1"/>
  <c r="G159" i="1"/>
  <c r="F264" i="1" l="1"/>
  <c r="E263" i="1"/>
  <c r="F327" i="1"/>
  <c r="F186" i="1"/>
  <c r="G186" i="1"/>
  <c r="F158" i="1"/>
  <c r="B409" i="1"/>
  <c r="F154" i="1"/>
  <c r="G344" i="1"/>
  <c r="F222" i="1"/>
  <c r="E185" i="1"/>
  <c r="G192" i="1"/>
  <c r="E355" i="1"/>
  <c r="F355" i="1" s="1"/>
  <c r="F356" i="1"/>
  <c r="G351" i="1"/>
  <c r="F351" i="1"/>
  <c r="G343" i="1"/>
  <c r="F343" i="1"/>
  <c r="G327" i="1"/>
  <c r="E303" i="1"/>
  <c r="F303" i="1" s="1"/>
  <c r="F304" i="1"/>
  <c r="G153" i="1"/>
  <c r="F153" i="1"/>
  <c r="D314" i="1"/>
  <c r="D184" i="1" s="1"/>
  <c r="G304" i="1"/>
  <c r="C157" i="1"/>
  <c r="E103" i="1"/>
  <c r="C103" i="1"/>
  <c r="E157" i="1"/>
  <c r="D102" i="1"/>
  <c r="G104" i="1"/>
  <c r="C314" i="1"/>
  <c r="C184" i="1" s="1"/>
  <c r="G222" i="1"/>
  <c r="G356" i="1"/>
  <c r="G158" i="1"/>
  <c r="E314" i="1"/>
  <c r="F314" i="1" s="1"/>
  <c r="G315" i="1"/>
  <c r="G348" i="1"/>
  <c r="E347" i="1"/>
  <c r="G264" i="1"/>
  <c r="G303" i="1" l="1"/>
  <c r="E184" i="1"/>
  <c r="F185" i="1"/>
  <c r="G347" i="1"/>
  <c r="F347" i="1"/>
  <c r="G263" i="1"/>
  <c r="F263" i="1"/>
  <c r="G185" i="1"/>
  <c r="G157" i="1"/>
  <c r="F157" i="1"/>
  <c r="G103" i="1"/>
  <c r="F103" i="1"/>
  <c r="G314" i="1"/>
  <c r="C102" i="1"/>
  <c r="E102" i="1"/>
  <c r="D101" i="1"/>
  <c r="G355" i="1"/>
  <c r="E354" i="1"/>
  <c r="E101" i="1" l="1"/>
  <c r="F184" i="1"/>
  <c r="G354" i="1"/>
  <c r="F354" i="1"/>
  <c r="G102" i="1"/>
  <c r="F102" i="1"/>
  <c r="C101" i="1"/>
  <c r="G184" i="1"/>
  <c r="G101" i="1" l="1"/>
  <c r="F101" i="1"/>
</calcChain>
</file>

<file path=xl/sharedStrings.xml><?xml version="1.0" encoding="utf-8"?>
<sst xmlns="http://schemas.openxmlformats.org/spreadsheetml/2006/main" count="482" uniqueCount="193">
  <si>
    <t>Konto/Projekt/Izvor</t>
  </si>
  <si>
    <t>Ostvarenje 2021</t>
  </si>
  <si>
    <t>Izvor 49: Pomoći državnog proračuna za plaće te ostale rashode za zaposlene</t>
  </si>
  <si>
    <t>311 Plaće</t>
  </si>
  <si>
    <t>31111 Plaće za zaposlene</t>
  </si>
  <si>
    <t>31113 Plaće po sudskim presudama</t>
  </si>
  <si>
    <t>312 Ostali rashodi za zaposlene</t>
  </si>
  <si>
    <t>31212 Nagrade</t>
  </si>
  <si>
    <t>31213 Darovi</t>
  </si>
  <si>
    <t>31214 Otpremnine</t>
  </si>
  <si>
    <t>31215 Naknade za bolest, invalidnost i smrtni slučaj</t>
  </si>
  <si>
    <t>31216 Regres za godišnji odmor</t>
  </si>
  <si>
    <t>31321 Doprinosi za obvezno zdravstveno osiguranje</t>
  </si>
  <si>
    <t>31322 Doprinosi za zdravstveno osiguranje - zaštita na radu</t>
  </si>
  <si>
    <t>31332 Doprinosi za obvezno osiguranje u slučaju nezaposlenosti</t>
  </si>
  <si>
    <t>321 Naknade troškova zaposlenima</t>
  </si>
  <si>
    <t>32121 Naknade za prijevoz na posao i s posla</t>
  </si>
  <si>
    <t>329 Ostali nespomenuti rashodi poslovanja</t>
  </si>
  <si>
    <t>32961 Troškovi sudskih postupaka</t>
  </si>
  <si>
    <t>32955 Novčana naknada poslodavca zbog nezapošljavanja osoba s invaliditetom</t>
  </si>
  <si>
    <t>343 Zatezne kamate</t>
  </si>
  <si>
    <t>34331 Zatezne kamate za poreze</t>
  </si>
  <si>
    <t>34332 Zatezne kamate na doprinose</t>
  </si>
  <si>
    <t>RASHODI UKUPNO</t>
  </si>
  <si>
    <t>8054 DECENTRALIZIRANE FUKCIJE- MINIMALNI FIN. STANDARD</t>
  </si>
  <si>
    <t>A805401 MATERIJALNI I FINANCIJSKI RASHODI</t>
  </si>
  <si>
    <t>Izvor 31: Potpore za decentralizirane izdatke</t>
  </si>
  <si>
    <t>32111 Dnevnice za službeni put u zemlji</t>
  </si>
  <si>
    <t>32113 Naknade za smještaj na službenom putu u zemlji</t>
  </si>
  <si>
    <t>32115 Naknade za prijevoz na službenom putu u zemlji</t>
  </si>
  <si>
    <t>32131 Seminari, savjetovanja i simpoziji</t>
  </si>
  <si>
    <t>32132 Tečajevi i stručni ispiti</t>
  </si>
  <si>
    <t>322 Rashodi za materijal i energiju</t>
  </si>
  <si>
    <t>32211 Uredski materijal</t>
  </si>
  <si>
    <t>32212 Literatura (publikacije, časopisi, glasila, knjige i ostalo)</t>
  </si>
  <si>
    <t>32214 Materijal i sredstva za čišćenje i održavanje</t>
  </si>
  <si>
    <t>32216 Materijal za higijenske potrebe i njegu</t>
  </si>
  <si>
    <t>32219 Ostali materijal za potrebe redovnog poslovanja</t>
  </si>
  <si>
    <t>32231 Električna energija</t>
  </si>
  <si>
    <t>32233 Plin</t>
  </si>
  <si>
    <t>32234 Motorni benzin i dizel gorivo</t>
  </si>
  <si>
    <t>32241 Materijal i dijelovi za tek. i inv. održavanje građevinskih objekata</t>
  </si>
  <si>
    <t>32251 Sitan inventar</t>
  </si>
  <si>
    <t>32271 Službena, radna i zaštitna odjeća i obuća</t>
  </si>
  <si>
    <t>323 Rashodi za usluge</t>
  </si>
  <si>
    <t>32311 Usluge telefona, telefaksa</t>
  </si>
  <si>
    <t>32313 Poštarina (pisma, tiskanice)</t>
  </si>
  <si>
    <t>32319 Ostale usluge za komunikaciju i prijevoz</t>
  </si>
  <si>
    <t>32321 Usluge tek. i inv. održavanja građevinskih objekata</t>
  </si>
  <si>
    <t>32322 Usluge tek. i inv. održavanja postrojenja i opreme</t>
  </si>
  <si>
    <t>32331 Elektronski mediji</t>
  </si>
  <si>
    <t>32341 Opskrba vodom</t>
  </si>
  <si>
    <t>32342 Iznošenje i odvoz smeća</t>
  </si>
  <si>
    <t>32343 Deratizacija i dezinfekcija</t>
  </si>
  <si>
    <t>32344 Dimnjačarske i ekološke usluge</t>
  </si>
  <si>
    <t>32349 Ostale komunalne usluge</t>
  </si>
  <si>
    <t>32354 Licence</t>
  </si>
  <si>
    <t>32361 Obvezni i preventivni zdravstveni pregledi zaposlenika</t>
  </si>
  <si>
    <t>32373 Usluge odvjetnika i pravnog savjetovanja</t>
  </si>
  <si>
    <t>32379 Ostale intelektualne usluge</t>
  </si>
  <si>
    <t>32381 Usluge ažuriranja računalnih baza</t>
  </si>
  <si>
    <t>32389 Ostale računalne usluge</t>
  </si>
  <si>
    <t>32391 Grafičke i tiskarske usluge, usluge kopiranja, uvezivanja i slično</t>
  </si>
  <si>
    <t>32396 Usluge čuvanja imovine i obveza</t>
  </si>
  <si>
    <t>32399 Ostale nespomenute usluge</t>
  </si>
  <si>
    <t>32931 Reprezentacija</t>
  </si>
  <si>
    <t>32941 Tuzemne članarine</t>
  </si>
  <si>
    <t>32952 Sudske pristojbe</t>
  </si>
  <si>
    <t>32953 Javnobilježničke pristojbe</t>
  </si>
  <si>
    <t>343 Ostali financijski rashodi</t>
  </si>
  <si>
    <t>34311 Usluge banaka</t>
  </si>
  <si>
    <t>T805403 TEKUĆE I INVESTICIJSKO ODRŽAVANJE- MINIMALNI FINANCIJSKI STANDARD</t>
  </si>
  <si>
    <t>T805404 REDOVNA DJELATNOST OSNOVNOG OBRAZOVANJA</t>
  </si>
  <si>
    <t>8055 DECENTRALIZIRANE FUKCIJE- IZNAD MINIMALNOG FINANCIJSKOG STANDARDA</t>
  </si>
  <si>
    <t>A805502 OSTALI PROJEKTI U OSNOVNOM ŠKOLSTVU</t>
  </si>
  <si>
    <t>Izvor 11: Opći prihodi i primici</t>
  </si>
  <si>
    <t>372 Ostale naknade građanima i kućanstvima iz proračuna</t>
  </si>
  <si>
    <t>37219 Ostale naknade iz proračuna u novcu</t>
  </si>
  <si>
    <t>37221 Sufinanciranje cijene prijevoza</t>
  </si>
  <si>
    <t>A805506 PRODUŽENI BORAVAK</t>
  </si>
  <si>
    <t>313 Doprinosi za plaće</t>
  </si>
  <si>
    <t>34339 Zatezne kamate za neto plaću</t>
  </si>
  <si>
    <t>34332 Zatezne kamate za doprinose</t>
  </si>
  <si>
    <t>A805523 STRUČNO RAZVOJNE SLUŽBE</t>
  </si>
  <si>
    <t>A805536 ASISTENT U NASTAVI</t>
  </si>
  <si>
    <t>Izvor 44: EU fondovi- pomoći</t>
  </si>
  <si>
    <t>A805540 SHEMA ŠKOLSKOG VOĆA</t>
  </si>
  <si>
    <t>Izvor 42: Namjenske tekuće pomoći</t>
  </si>
  <si>
    <t>32224 Namirnice</t>
  </si>
  <si>
    <t>37224 Prehrana</t>
  </si>
  <si>
    <t>Izvor 25: Vlastiti prihodi proračunskih korisnika</t>
  </si>
  <si>
    <t>Izvor 29: Višak/manjak prihoda proračunskih korisnika</t>
  </si>
  <si>
    <t>Izvor 55: Donacije i ostali namjenski prihodi proračunskih korisnika</t>
  </si>
  <si>
    <t>422 Postrojenja i oprema</t>
  </si>
  <si>
    <t>42222 Telefoni i ostali komunikacijski uređaji</t>
  </si>
  <si>
    <t>42232 Oprema za održavanje prostorija</t>
  </si>
  <si>
    <t>A805539 NABAVA ŠKOLSKIH UDŽBENIKA</t>
  </si>
  <si>
    <t>424 Knjige, umjetnička djela i ostale izložbene vrijednosti</t>
  </si>
  <si>
    <t>42411 Knjige u knjižnici</t>
  </si>
  <si>
    <t>8056 KAPITALNO ULAGANJE U ŠKOLSTVO- MINIMALNI FINANCIJSKI STANDARD</t>
  </si>
  <si>
    <t>KFO5602 ŠKOLSKA OPREMA</t>
  </si>
  <si>
    <t>42211 Računala i računalna oprema</t>
  </si>
  <si>
    <t>42219 Ostala uredska oprema</t>
  </si>
  <si>
    <t>32363 Zdravstvene i veterinarske usluge</t>
  </si>
  <si>
    <t>32372 Intelektualne i osobne usluge</t>
  </si>
  <si>
    <t>32363 Labaratorijske usluge</t>
  </si>
  <si>
    <t>343 ostali financijski rashodi</t>
  </si>
  <si>
    <t>8057 KAPITALNO ULAGANJE U ŠKOLSTVO- IZNAD MINIMALNOG FINANCIJSKOG STANDARDA</t>
  </si>
  <si>
    <t>K8075701 ŠKOLSKA OPREMA</t>
  </si>
  <si>
    <t>Ravnateljica</t>
  </si>
  <si>
    <t>Predsjednica školskog odbora</t>
  </si>
  <si>
    <t>Doris Saltarić</t>
  </si>
  <si>
    <t>M.P.</t>
  </si>
  <si>
    <t>______________________________</t>
  </si>
  <si>
    <t>__________________________________</t>
  </si>
  <si>
    <t>dr.sc.Petra Đapić Caput</t>
  </si>
  <si>
    <t>PRIHODI UKUPNO</t>
  </si>
  <si>
    <t>67111 Prihodi iz nadležnog proračuna za fin. rashoda poslovanja</t>
  </si>
  <si>
    <t>671 Prihodi iz nadležnog proračuna za fin. red. djelatnosti pror. kor.</t>
  </si>
  <si>
    <t>636 Pomoći proračunskim korisnicima iz proračuna koji im nije nadležan</t>
  </si>
  <si>
    <t>63612 Tekuće pomoći iz državnog proračuna proračunskim korisnicima proračuna JLP(R)S</t>
  </si>
  <si>
    <t>661 Prihodi od prodaje proizvoda i robe te pruženih usluga</t>
  </si>
  <si>
    <t>66151 Prihodi od pruženih usluga</t>
  </si>
  <si>
    <t>922 Višak/manjak prihoda</t>
  </si>
  <si>
    <t>92211 Višak prihoda poslovanja</t>
  </si>
  <si>
    <t>63613 Tekuće pomoći proračunskim korisnicima iz proračuna JLP(R)S koji im nije nadležan</t>
  </si>
  <si>
    <t>638 Pomoći temeljem prijenosa EU sredstava</t>
  </si>
  <si>
    <t>63811 Tekuće pomoći iz državnog proračuna temeljem prijenosa EU sredstava</t>
  </si>
  <si>
    <t>641 Prihodi od financijske imovine</t>
  </si>
  <si>
    <t>64132 Kamate na depozite po viđenju</t>
  </si>
  <si>
    <t>652 Prihodi po posebnim propisima</t>
  </si>
  <si>
    <t>65264 Sufinanciranje cijene usluge, participacije i slično</t>
  </si>
  <si>
    <t>65269 Ostali nespomenuti prihodi po posebnim propisima</t>
  </si>
  <si>
    <t>63622 Kapitalne pomoći iz državnog proračuna proračunskim korisnicima proračuna JLP(R)S</t>
  </si>
  <si>
    <t>633 Pomoći proračunu iz drugih proračuna i izvanproačunskim korisnicima</t>
  </si>
  <si>
    <t>63312 Tekuće pomoći iz županijskih proračuna</t>
  </si>
  <si>
    <t xml:space="preserve">PRIHODI </t>
  </si>
  <si>
    <t>Izvor 31</t>
  </si>
  <si>
    <t>Izvor 49</t>
  </si>
  <si>
    <t>Izvor 11</t>
  </si>
  <si>
    <t>Izvor 25</t>
  </si>
  <si>
    <t>Izvor 29</t>
  </si>
  <si>
    <t>Izvor 55</t>
  </si>
  <si>
    <t>Izvor 44</t>
  </si>
  <si>
    <t>Izvor 42</t>
  </si>
  <si>
    <t>PREGLED UKUPNIH PRIHODA I RASHODA PO IZVORIMA FINANCIRANJA</t>
  </si>
  <si>
    <t>Opći prihodi i primici</t>
  </si>
  <si>
    <t>RASHODI</t>
  </si>
  <si>
    <t>Ostvarenje 2021.</t>
  </si>
  <si>
    <t>Ukupno: opći prihodi i primici</t>
  </si>
  <si>
    <t>RAZLIKA</t>
  </si>
  <si>
    <t>Naziv izvora financiranja</t>
  </si>
  <si>
    <t>Vlastiti prihodi</t>
  </si>
  <si>
    <t>Prihodi za posebne namjene</t>
  </si>
  <si>
    <t>Pomoći</t>
  </si>
  <si>
    <t>Ukupno: pomoći</t>
  </si>
  <si>
    <t>Višak</t>
  </si>
  <si>
    <t>Ukupni prihodi</t>
  </si>
  <si>
    <t>Ukupni rashodi</t>
  </si>
  <si>
    <t>A8055338 DODATNA NASTAVA</t>
  </si>
  <si>
    <t>42231 Oprema za grijanje ventilaciju i hlađenje</t>
  </si>
  <si>
    <t>42231 oprema za grijanje ventilaciju i hlađenje</t>
  </si>
  <si>
    <t>42318 Bicikli</t>
  </si>
  <si>
    <t>423 Prijevozna sredstva u cestovnom prijevozu</t>
  </si>
  <si>
    <t>42261 Sportska oprema</t>
  </si>
  <si>
    <t>OSNOVNA ŠKOLA MOKOŠICA, DUBROVNIK</t>
  </si>
  <si>
    <t>Bartola Kašića 20, 20236 Mokošica</t>
  </si>
  <si>
    <t>Tel. 020/451299</t>
  </si>
  <si>
    <t>e-mail: ured@os-mokosica.skole.hr</t>
  </si>
  <si>
    <t>OIB: 12780201511</t>
  </si>
  <si>
    <t>GRAD DUBROVNIK</t>
  </si>
  <si>
    <t>Ostvarenje 2022</t>
  </si>
  <si>
    <t>Indeks O2022/P2022</t>
  </si>
  <si>
    <t>32239 Ostali materijali za proizvodnju energije (ugljen,drva,teško ulje)</t>
  </si>
  <si>
    <t>32999 Ostali nespomenuti rashodi poslovanja</t>
  </si>
  <si>
    <t>A8055021 TEKUĆE I INVESTICIJSKO ODRŽAVANJE IZNAD MIN. STAN.</t>
  </si>
  <si>
    <t>Indeks 2022/2021</t>
  </si>
  <si>
    <t>32119 Ostali rashodi za službena putovanja</t>
  </si>
  <si>
    <t>32372 Ugovori o djelu</t>
  </si>
  <si>
    <t>Izvorni plan 2022</t>
  </si>
  <si>
    <t>Tekući plan 2022</t>
  </si>
  <si>
    <t>U Dubrovniku 27.7.2022. godine</t>
  </si>
  <si>
    <t>Izvorni plan 2022.</t>
  </si>
  <si>
    <t>Tekući plan 2022.</t>
  </si>
  <si>
    <t>Ostvarenje 2022.</t>
  </si>
  <si>
    <t>ostvarenje</t>
  </si>
  <si>
    <t>novi plan</t>
  </si>
  <si>
    <t>izvorni plan</t>
  </si>
  <si>
    <t>rashodi</t>
  </si>
  <si>
    <t>prihodi</t>
  </si>
  <si>
    <t>KLASA: 400-01/22-01/05</t>
  </si>
  <si>
    <t>URBROJ: 2117/01-21-01-22-01</t>
  </si>
  <si>
    <t>IZVJEŠTAJ O IZVRŠENJU POLUGODIŠNJEG FINANCIJSKOG PLANA 2022. GODINE PO PROGRAMSKOJ, EKONOMSKOJ I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</si>
</sst>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u/>
      <sz val="12"/>
      <color theme="10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u/>
      <sz val="14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AB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0" applyFont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4" fontId="8" fillId="0" borderId="1" xfId="0" applyNumberFormat="1" applyFont="1" applyBorder="1"/>
    <xf numFmtId="4" fontId="3" fillId="4" borderId="1" xfId="0" applyNumberFormat="1" applyFont="1" applyFill="1" applyBorder="1"/>
    <xf numFmtId="4" fontId="3" fillId="3" borderId="1" xfId="0" applyNumberFormat="1" applyFont="1" applyFill="1" applyBorder="1"/>
    <xf numFmtId="10" fontId="3" fillId="2" borderId="1" xfId="1" applyNumberFormat="1" applyFont="1" applyFill="1" applyBorder="1"/>
    <xf numFmtId="10" fontId="3" fillId="3" borderId="1" xfId="1" applyNumberFormat="1" applyFont="1" applyFill="1" applyBorder="1"/>
    <xf numFmtId="10" fontId="8" fillId="0" borderId="1" xfId="1" applyNumberFormat="1" applyFont="1" applyBorder="1"/>
    <xf numFmtId="10" fontId="3" fillId="4" borderId="1" xfId="1" applyNumberFormat="1" applyFont="1" applyFill="1" applyBorder="1"/>
    <xf numFmtId="10" fontId="10" fillId="4" borderId="1" xfId="1" applyNumberFormat="1" applyFont="1" applyFill="1" applyBorder="1"/>
    <xf numFmtId="4" fontId="3" fillId="2" borderId="1" xfId="0" applyNumberFormat="1" applyFont="1" applyFill="1" applyBorder="1"/>
    <xf numFmtId="10" fontId="3" fillId="0" borderId="1" xfId="1" applyNumberFormat="1" applyFont="1" applyBorder="1"/>
    <xf numFmtId="0" fontId="12" fillId="0" borderId="0" xfId="0" applyFont="1"/>
    <xf numFmtId="0" fontId="13" fillId="0" borderId="0" xfId="0" applyFont="1"/>
    <xf numFmtId="0" fontId="6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/>
    <xf numFmtId="4" fontId="3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/>
    <xf numFmtId="4" fontId="3" fillId="5" borderId="1" xfId="0" applyNumberFormat="1" applyFont="1" applyFill="1" applyBorder="1" applyAlignment="1">
      <alignment horizontal="right"/>
    </xf>
    <xf numFmtId="10" fontId="3" fillId="5" borderId="1" xfId="1" applyNumberFormat="1" applyFont="1" applyFill="1" applyBorder="1"/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2" fontId="0" fillId="0" borderId="0" xfId="0" applyNumberFormat="1"/>
    <xf numFmtId="0" fontId="15" fillId="0" borderId="0" xfId="0" applyFont="1"/>
    <xf numFmtId="10" fontId="0" fillId="0" borderId="1" xfId="1" applyNumberFormat="1" applyFont="1" applyBorder="1"/>
    <xf numFmtId="0" fontId="9" fillId="7" borderId="1" xfId="0" applyFont="1" applyFill="1" applyBorder="1"/>
    <xf numFmtId="4" fontId="9" fillId="7" borderId="1" xfId="0" applyNumberFormat="1" applyFont="1" applyFill="1" applyBorder="1"/>
    <xf numFmtId="10" fontId="9" fillId="7" borderId="1" xfId="1" applyNumberFormat="1" applyFont="1" applyFill="1" applyBorder="1"/>
    <xf numFmtId="0" fontId="4" fillId="8" borderId="1" xfId="0" applyFont="1" applyFill="1" applyBorder="1"/>
    <xf numFmtId="0" fontId="4" fillId="6" borderId="1" xfId="0" applyFont="1" applyFill="1" applyBorder="1"/>
    <xf numFmtId="0" fontId="16" fillId="4" borderId="1" xfId="0" applyFont="1" applyFill="1" applyBorder="1"/>
    <xf numFmtId="0" fontId="4" fillId="6" borderId="1" xfId="0" applyFont="1" applyFill="1" applyBorder="1" applyAlignment="1">
      <alignment horizontal="left"/>
    </xf>
    <xf numFmtId="0" fontId="0" fillId="0" borderId="1" xfId="0" applyFont="1" applyBorder="1"/>
    <xf numFmtId="0" fontId="17" fillId="9" borderId="1" xfId="0" applyFont="1" applyFill="1" applyBorder="1"/>
    <xf numFmtId="4" fontId="8" fillId="9" borderId="1" xfId="0" applyNumberFormat="1" applyFont="1" applyFill="1" applyBorder="1"/>
    <xf numFmtId="0" fontId="8" fillId="9" borderId="1" xfId="0" applyFont="1" applyFill="1" applyBorder="1"/>
    <xf numFmtId="10" fontId="8" fillId="9" borderId="1" xfId="1" applyNumberFormat="1" applyFont="1" applyFill="1" applyBorder="1"/>
    <xf numFmtId="4" fontId="8" fillId="9" borderId="1" xfId="0" applyNumberFormat="1" applyFont="1" applyFill="1" applyBorder="1" applyAlignment="1">
      <alignment horizontal="right"/>
    </xf>
    <xf numFmtId="0" fontId="7" fillId="9" borderId="1" xfId="0" applyFont="1" applyFill="1" applyBorder="1"/>
    <xf numFmtId="0" fontId="8" fillId="9" borderId="1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vertical="center"/>
    </xf>
    <xf numFmtId="0" fontId="19" fillId="0" borderId="0" xfId="2" applyAlignment="1">
      <alignment vertical="center"/>
    </xf>
    <xf numFmtId="0" fontId="20" fillId="0" borderId="0" xfId="0" applyFont="1" applyAlignment="1">
      <alignment vertical="center"/>
    </xf>
    <xf numFmtId="0" fontId="21" fillId="0" borderId="0" xfId="2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2" applyFont="1" applyAlignment="1">
      <alignment vertical="center"/>
    </xf>
    <xf numFmtId="0" fontId="13" fillId="0" borderId="0" xfId="0" applyFont="1" applyAlignment="1"/>
    <xf numFmtId="0" fontId="9" fillId="0" borderId="0" xfId="0" applyFont="1"/>
    <xf numFmtId="0" fontId="0" fillId="0" borderId="0" xfId="0" applyAlignment="1">
      <alignment horizontal="right"/>
    </xf>
    <xf numFmtId="0" fontId="9" fillId="7" borderId="1" xfId="0" applyFont="1" applyFill="1" applyBorder="1" applyAlignment="1">
      <alignment horizontal="left" wrapText="1"/>
    </xf>
    <xf numFmtId="4" fontId="3" fillId="7" borderId="1" xfId="0" applyNumberFormat="1" applyFont="1" applyFill="1" applyBorder="1"/>
    <xf numFmtId="10" fontId="3" fillId="7" borderId="1" xfId="1" applyNumberFormat="1" applyFont="1" applyFill="1" applyBorder="1"/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/>
    </xf>
    <xf numFmtId="10" fontId="1" fillId="0" borderId="1" xfId="1" applyNumberFormat="1" applyFont="1" applyBorder="1"/>
    <xf numFmtId="4" fontId="1" fillId="6" borderId="1" xfId="0" applyNumberFormat="1" applyFont="1" applyFill="1" applyBorder="1" applyAlignment="1">
      <alignment horizontal="right"/>
    </xf>
    <xf numFmtId="10" fontId="1" fillId="9" borderId="1" xfId="1" applyNumberFormat="1" applyFont="1" applyFill="1" applyBorder="1"/>
    <xf numFmtId="4" fontId="1" fillId="8" borderId="1" xfId="0" applyNumberFormat="1" applyFont="1" applyFill="1" applyBorder="1" applyAlignment="1">
      <alignment horizontal="right"/>
    </xf>
    <xf numFmtId="10" fontId="1" fillId="8" borderId="1" xfId="1" applyNumberFormat="1" applyFont="1" applyFill="1" applyBorder="1"/>
    <xf numFmtId="4" fontId="1" fillId="0" borderId="1" xfId="0" applyNumberFormat="1" applyFont="1" applyBorder="1"/>
    <xf numFmtId="10" fontId="1" fillId="4" borderId="1" xfId="1" applyNumberFormat="1" applyFont="1" applyFill="1" applyBorder="1"/>
    <xf numFmtId="4" fontId="1" fillId="6" borderId="1" xfId="0" applyNumberFormat="1" applyFont="1" applyFill="1" applyBorder="1"/>
    <xf numFmtId="10" fontId="1" fillId="6" borderId="1" xfId="1" applyNumberFormat="1" applyFont="1" applyFill="1" applyBorder="1"/>
    <xf numFmtId="4" fontId="1" fillId="9" borderId="1" xfId="0" applyNumberFormat="1" applyFont="1" applyFill="1" applyBorder="1"/>
    <xf numFmtId="4" fontId="1" fillId="9" borderId="1" xfId="0" applyNumberFormat="1" applyFont="1" applyFill="1" applyBorder="1" applyAlignment="1">
      <alignment horizontal="right"/>
    </xf>
    <xf numFmtId="4" fontId="0" fillId="11" borderId="0" xfId="0" applyNumberFormat="1" applyFill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7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DAB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mokosica.skole.h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red@os-mokosica.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1"/>
  <sheetViews>
    <sheetView workbookViewId="0">
      <selection activeCell="C4" sqref="C4"/>
    </sheetView>
  </sheetViews>
  <sheetFormatPr defaultRowHeight="15" x14ac:dyDescent="0.25"/>
  <cols>
    <col min="1" max="1" width="63.5703125" customWidth="1"/>
    <col min="2" max="2" width="14.7109375" customWidth="1"/>
    <col min="3" max="3" width="16.85546875" customWidth="1"/>
    <col min="4" max="4" width="15.42578125" customWidth="1"/>
    <col min="5" max="5" width="15.7109375" customWidth="1"/>
    <col min="6" max="6" width="10.140625" customWidth="1"/>
    <col min="11" max="11" width="17.5703125" hidden="1" customWidth="1"/>
    <col min="12" max="12" width="20.28515625" customWidth="1"/>
    <col min="13" max="13" width="20.5703125" customWidth="1"/>
    <col min="14" max="14" width="15" customWidth="1"/>
  </cols>
  <sheetData>
    <row r="1" spans="1:15" ht="18.75" x14ac:dyDescent="0.25">
      <c r="A1" s="65" t="s">
        <v>170</v>
      </c>
      <c r="B1" s="61"/>
      <c r="C1" s="37"/>
    </row>
    <row r="2" spans="1:15" ht="18.75" x14ac:dyDescent="0.25">
      <c r="A2" s="65" t="s">
        <v>165</v>
      </c>
      <c r="C2" s="37"/>
    </row>
    <row r="3" spans="1:15" ht="18.75" x14ac:dyDescent="0.25">
      <c r="A3" s="65" t="s">
        <v>166</v>
      </c>
      <c r="C3" s="37"/>
    </row>
    <row r="4" spans="1:15" ht="18.75" x14ac:dyDescent="0.25">
      <c r="A4" s="65" t="s">
        <v>167</v>
      </c>
      <c r="C4" s="37"/>
    </row>
    <row r="5" spans="1:15" ht="18.75" x14ac:dyDescent="0.25">
      <c r="A5" s="66" t="s">
        <v>168</v>
      </c>
      <c r="C5" s="37"/>
    </row>
    <row r="6" spans="1:15" ht="18.75" x14ac:dyDescent="0.25">
      <c r="A6" s="65" t="s">
        <v>169</v>
      </c>
      <c r="C6" s="36"/>
    </row>
    <row r="7" spans="1:15" ht="18.75" x14ac:dyDescent="0.25">
      <c r="A7" s="65" t="s">
        <v>190</v>
      </c>
      <c r="C7" s="36"/>
    </row>
    <row r="8" spans="1:15" ht="18.75" x14ac:dyDescent="0.25">
      <c r="A8" s="65" t="s">
        <v>191</v>
      </c>
    </row>
    <row r="9" spans="1:15" ht="18.75" x14ac:dyDescent="0.25">
      <c r="A9" s="65" t="s">
        <v>181</v>
      </c>
    </row>
    <row r="10" spans="1:15" ht="18.75" x14ac:dyDescent="0.3">
      <c r="A10" s="67"/>
      <c r="B10" s="60"/>
      <c r="C10" s="60"/>
      <c r="D10" s="60"/>
      <c r="E10" s="60"/>
      <c r="F10" s="60"/>
      <c r="G10" s="60"/>
    </row>
    <row r="11" spans="1:15" ht="56.25" customHeight="1" x14ac:dyDescent="0.3">
      <c r="A11" s="89" t="s">
        <v>192</v>
      </c>
      <c r="B11" s="89"/>
      <c r="C11" s="89"/>
      <c r="D11" s="89"/>
      <c r="E11" s="89"/>
      <c r="F11" s="89"/>
      <c r="G11" s="89"/>
      <c r="H11" s="89"/>
    </row>
    <row r="12" spans="1:15" ht="45.75" customHeight="1" x14ac:dyDescent="0.25">
      <c r="A12" s="9" t="s">
        <v>0</v>
      </c>
      <c r="B12" s="1" t="s">
        <v>1</v>
      </c>
      <c r="C12" s="1" t="s">
        <v>179</v>
      </c>
      <c r="D12" s="1" t="s">
        <v>180</v>
      </c>
      <c r="E12" s="1" t="s">
        <v>171</v>
      </c>
      <c r="F12" s="1" t="s">
        <v>176</v>
      </c>
      <c r="G12" s="1" t="s">
        <v>172</v>
      </c>
      <c r="I12" s="36"/>
      <c r="J12" s="36"/>
      <c r="K12" s="36"/>
      <c r="L12" s="36"/>
      <c r="M12" s="36"/>
      <c r="N12" s="36"/>
      <c r="O12" s="36"/>
    </row>
    <row r="13" spans="1:15" ht="13.5" customHeight="1" x14ac:dyDescent="0.25">
      <c r="A13" s="10" t="s">
        <v>116</v>
      </c>
      <c r="B13" s="21">
        <f>B14+B27+B85+B90</f>
        <v>13389973.120000001</v>
      </c>
      <c r="C13" s="21">
        <f>C14+C27+C85+C90</f>
        <v>13633900</v>
      </c>
      <c r="D13" s="21">
        <f>D14+D27+D85+D90</f>
        <v>14057500</v>
      </c>
      <c r="E13" s="21">
        <f>E14+E27+E85+E90</f>
        <v>6810478.6799999997</v>
      </c>
      <c r="F13" s="16">
        <f>+IFERROR(E13/B13,)</f>
        <v>0.50862526899531213</v>
      </c>
      <c r="G13" s="16">
        <f>+IFERROR(E13/D13,)</f>
        <v>0.48447296318691085</v>
      </c>
      <c r="I13" s="36"/>
      <c r="J13" s="36"/>
      <c r="K13" s="36"/>
      <c r="L13" s="36"/>
      <c r="M13" s="36"/>
      <c r="N13" s="36"/>
      <c r="O13" s="36"/>
    </row>
    <row r="14" spans="1:15" ht="28.5" customHeight="1" x14ac:dyDescent="0.25">
      <c r="A14" s="75" t="s">
        <v>24</v>
      </c>
      <c r="B14" s="71">
        <f t="shared" ref="B14" si="0">B15+B19+B23</f>
        <v>10996280.880000001</v>
      </c>
      <c r="C14" s="71">
        <f>C15+C19+C23</f>
        <v>11746000</v>
      </c>
      <c r="D14" s="71">
        <f t="shared" ref="D14:E14" si="1">D15+D19+D23</f>
        <v>11154000</v>
      </c>
      <c r="E14" s="71">
        <f t="shared" si="1"/>
        <v>5706382.6399999997</v>
      </c>
      <c r="F14" s="72">
        <f t="shared" ref="F14:F81" si="2">+IFERROR(E14/B14,)</f>
        <v>0.51893751189811366</v>
      </c>
      <c r="G14" s="72">
        <f t="shared" ref="G14:G15" si="3">+IFERROR(E14/D14,)</f>
        <v>0.51159966290120129</v>
      </c>
      <c r="I14" s="36"/>
      <c r="J14" s="36"/>
      <c r="K14" s="36"/>
      <c r="L14" s="36"/>
      <c r="M14" s="36"/>
      <c r="N14" s="36"/>
      <c r="O14" s="36"/>
    </row>
    <row r="15" spans="1:15" ht="13.5" customHeight="1" x14ac:dyDescent="0.25">
      <c r="A15" s="6" t="s">
        <v>25</v>
      </c>
      <c r="B15" s="28">
        <f t="shared" ref="B15:E16" si="4">B16</f>
        <v>1047000</v>
      </c>
      <c r="C15" s="28">
        <f t="shared" ref="C15:C17" si="5">C16</f>
        <v>1059000</v>
      </c>
      <c r="D15" s="28">
        <f t="shared" si="4"/>
        <v>1059000</v>
      </c>
      <c r="E15" s="28">
        <f t="shared" si="4"/>
        <v>581856.25</v>
      </c>
      <c r="F15" s="17">
        <f t="shared" si="2"/>
        <v>0.55573662846227312</v>
      </c>
      <c r="G15" s="17">
        <f t="shared" si="3"/>
        <v>0.54943932955618513</v>
      </c>
      <c r="I15" s="36"/>
      <c r="J15" s="36"/>
      <c r="K15" s="36"/>
      <c r="L15" s="36"/>
      <c r="M15" s="36"/>
      <c r="N15" s="36"/>
      <c r="O15" s="36"/>
    </row>
    <row r="16" spans="1:15" ht="13.5" customHeight="1" x14ac:dyDescent="0.25">
      <c r="A16" s="58" t="s">
        <v>26</v>
      </c>
      <c r="B16" s="56">
        <f t="shared" si="4"/>
        <v>1047000</v>
      </c>
      <c r="C16" s="56">
        <f t="shared" si="5"/>
        <v>1059000</v>
      </c>
      <c r="D16" s="56">
        <f t="shared" si="4"/>
        <v>1059000</v>
      </c>
      <c r="E16" s="56">
        <f t="shared" si="4"/>
        <v>581856.25</v>
      </c>
      <c r="F16" s="55">
        <f t="shared" si="2"/>
        <v>0.55573662846227312</v>
      </c>
      <c r="G16" s="55">
        <f t="shared" ref="G16:G21" si="6">+IFERROR(E16/D16,)</f>
        <v>0.54943932955618513</v>
      </c>
      <c r="I16" s="36"/>
      <c r="J16" s="36"/>
      <c r="K16" s="37"/>
      <c r="L16" s="37"/>
      <c r="M16" s="37"/>
      <c r="N16" s="37"/>
      <c r="O16" s="36"/>
    </row>
    <row r="17" spans="1:15" ht="13.5" customHeight="1" x14ac:dyDescent="0.25">
      <c r="A17" s="26" t="s">
        <v>118</v>
      </c>
      <c r="B17" s="31">
        <f t="shared" ref="B17:E17" si="7">B18</f>
        <v>1047000</v>
      </c>
      <c r="C17" s="31">
        <f t="shared" si="5"/>
        <v>1059000</v>
      </c>
      <c r="D17" s="31">
        <f t="shared" si="7"/>
        <v>1059000</v>
      </c>
      <c r="E17" s="31">
        <f t="shared" si="7"/>
        <v>581856.25</v>
      </c>
      <c r="F17" s="19">
        <f t="shared" si="2"/>
        <v>0.55573662846227312</v>
      </c>
      <c r="G17" s="19">
        <f t="shared" si="6"/>
        <v>0.54943932955618513</v>
      </c>
      <c r="I17" s="36"/>
      <c r="J17" s="36"/>
      <c r="K17" s="37"/>
      <c r="L17" s="37"/>
      <c r="M17" s="37"/>
      <c r="N17" s="37"/>
      <c r="O17" s="36"/>
    </row>
    <row r="18" spans="1:15" ht="13.5" customHeight="1" x14ac:dyDescent="0.25">
      <c r="A18" s="25" t="s">
        <v>117</v>
      </c>
      <c r="B18" s="76">
        <v>1047000</v>
      </c>
      <c r="C18" s="76">
        <v>1059000</v>
      </c>
      <c r="D18" s="76">
        <v>1059000</v>
      </c>
      <c r="E18" s="76">
        <v>581856.25</v>
      </c>
      <c r="F18" s="77">
        <f t="shared" si="2"/>
        <v>0.55573662846227312</v>
      </c>
      <c r="G18" s="77">
        <f t="shared" si="6"/>
        <v>0.54943932955618513</v>
      </c>
      <c r="I18" s="36"/>
      <c r="J18" s="36"/>
      <c r="K18" s="37"/>
      <c r="L18" s="37"/>
      <c r="M18" s="37"/>
      <c r="N18" s="37"/>
      <c r="O18" s="36"/>
    </row>
    <row r="19" spans="1:15" ht="13.5" customHeight="1" x14ac:dyDescent="0.25">
      <c r="A19" s="8" t="s">
        <v>71</v>
      </c>
      <c r="B19" s="28">
        <f t="shared" ref="B19:E21" si="8">B20</f>
        <v>29612.5</v>
      </c>
      <c r="C19" s="28">
        <f t="shared" ref="C19:C21" si="9">C20</f>
        <v>0</v>
      </c>
      <c r="D19" s="28">
        <f t="shared" si="8"/>
        <v>70000</v>
      </c>
      <c r="E19" s="28">
        <f t="shared" si="8"/>
        <v>0</v>
      </c>
      <c r="F19" s="17">
        <f t="shared" si="2"/>
        <v>0</v>
      </c>
      <c r="G19" s="17">
        <f t="shared" si="6"/>
        <v>0</v>
      </c>
      <c r="I19" s="36"/>
      <c r="J19" s="36"/>
      <c r="K19" s="37"/>
      <c r="L19" s="61"/>
      <c r="M19" s="61"/>
      <c r="N19" s="37"/>
      <c r="O19" s="36"/>
    </row>
    <row r="20" spans="1:15" ht="13.5" customHeight="1" x14ac:dyDescent="0.25">
      <c r="A20" s="58" t="s">
        <v>26</v>
      </c>
      <c r="B20" s="56">
        <f t="shared" si="8"/>
        <v>29612.5</v>
      </c>
      <c r="C20" s="56">
        <f t="shared" si="9"/>
        <v>0</v>
      </c>
      <c r="D20" s="56">
        <f t="shared" si="8"/>
        <v>70000</v>
      </c>
      <c r="E20" s="56">
        <f t="shared" si="8"/>
        <v>0</v>
      </c>
      <c r="F20" s="55">
        <f t="shared" si="2"/>
        <v>0</v>
      </c>
      <c r="G20" s="55">
        <f t="shared" si="6"/>
        <v>0</v>
      </c>
      <c r="I20" s="36"/>
      <c r="J20" s="36"/>
      <c r="K20" s="37"/>
      <c r="L20" s="61"/>
      <c r="N20" s="37"/>
      <c r="O20" s="36"/>
    </row>
    <row r="21" spans="1:15" ht="13.5" customHeight="1" x14ac:dyDescent="0.25">
      <c r="A21" s="26" t="s">
        <v>118</v>
      </c>
      <c r="B21" s="31">
        <f t="shared" si="8"/>
        <v>29612.5</v>
      </c>
      <c r="C21" s="31">
        <f t="shared" si="9"/>
        <v>0</v>
      </c>
      <c r="D21" s="31">
        <f t="shared" si="8"/>
        <v>70000</v>
      </c>
      <c r="E21" s="31">
        <f t="shared" si="8"/>
        <v>0</v>
      </c>
      <c r="F21" s="19">
        <f t="shared" si="2"/>
        <v>0</v>
      </c>
      <c r="G21" s="19">
        <f t="shared" si="6"/>
        <v>0</v>
      </c>
      <c r="I21" s="36"/>
      <c r="J21" s="36"/>
      <c r="K21" s="37"/>
      <c r="L21" s="61"/>
      <c r="N21" s="37"/>
      <c r="O21" s="36"/>
    </row>
    <row r="22" spans="1:15" ht="13.5" customHeight="1" x14ac:dyDescent="0.25">
      <c r="A22" s="25" t="s">
        <v>117</v>
      </c>
      <c r="B22" s="76">
        <v>29612.5</v>
      </c>
      <c r="C22" s="76">
        <v>0</v>
      </c>
      <c r="D22" s="76">
        <v>70000</v>
      </c>
      <c r="E22" s="76">
        <v>0</v>
      </c>
      <c r="F22" s="77">
        <f t="shared" si="2"/>
        <v>0</v>
      </c>
      <c r="G22" s="77">
        <f t="shared" ref="G22:G25" si="10">+IFERROR(E22/D22,)</f>
        <v>0</v>
      </c>
      <c r="I22" s="36"/>
      <c r="J22" s="36"/>
      <c r="K22" s="37"/>
      <c r="L22" s="61"/>
      <c r="N22" s="37"/>
      <c r="O22" s="36"/>
    </row>
    <row r="23" spans="1:15" ht="13.5" customHeight="1" x14ac:dyDescent="0.25">
      <c r="A23" s="7" t="s">
        <v>72</v>
      </c>
      <c r="B23" s="28">
        <f t="shared" ref="B23:E24" si="11">B24</f>
        <v>9919668.3800000008</v>
      </c>
      <c r="C23" s="28">
        <f t="shared" si="11"/>
        <v>10687000</v>
      </c>
      <c r="D23" s="28">
        <f t="shared" si="11"/>
        <v>10025000</v>
      </c>
      <c r="E23" s="28">
        <f t="shared" si="11"/>
        <v>5124526.3899999997</v>
      </c>
      <c r="F23" s="17">
        <f t="shared" si="2"/>
        <v>0.5166025913055774</v>
      </c>
      <c r="G23" s="17">
        <f t="shared" si="10"/>
        <v>0.51117470224438899</v>
      </c>
      <c r="I23" s="36"/>
      <c r="J23" s="36"/>
      <c r="K23" s="37"/>
      <c r="L23" s="62"/>
      <c r="N23" s="37"/>
      <c r="O23" s="36"/>
    </row>
    <row r="24" spans="1:15" ht="13.5" customHeight="1" x14ac:dyDescent="0.25">
      <c r="A24" s="57" t="s">
        <v>2</v>
      </c>
      <c r="B24" s="56">
        <f t="shared" si="11"/>
        <v>9919668.3800000008</v>
      </c>
      <c r="C24" s="56">
        <f>C25</f>
        <v>10687000</v>
      </c>
      <c r="D24" s="56">
        <f t="shared" si="11"/>
        <v>10025000</v>
      </c>
      <c r="E24" s="56">
        <f t="shared" si="11"/>
        <v>5124526.3899999997</v>
      </c>
      <c r="F24" s="55">
        <f t="shared" si="2"/>
        <v>0.5166025913055774</v>
      </c>
      <c r="G24" s="55">
        <f t="shared" si="10"/>
        <v>0.51117470224438899</v>
      </c>
      <c r="I24" s="36"/>
      <c r="J24" s="36"/>
      <c r="K24" s="36"/>
      <c r="L24" s="61"/>
      <c r="N24" s="36"/>
      <c r="O24" s="36"/>
    </row>
    <row r="25" spans="1:15" ht="13.5" customHeight="1" x14ac:dyDescent="0.25">
      <c r="A25" s="26" t="s">
        <v>119</v>
      </c>
      <c r="B25" s="31">
        <f t="shared" ref="B25:E25" si="12">B26</f>
        <v>9919668.3800000008</v>
      </c>
      <c r="C25" s="31">
        <f>C26</f>
        <v>10687000</v>
      </c>
      <c r="D25" s="31">
        <f t="shared" si="12"/>
        <v>10025000</v>
      </c>
      <c r="E25" s="31">
        <f t="shared" si="12"/>
        <v>5124526.3899999997</v>
      </c>
      <c r="F25" s="19">
        <f t="shared" si="2"/>
        <v>0.5166025913055774</v>
      </c>
      <c r="G25" s="19">
        <f t="shared" si="10"/>
        <v>0.51117470224438899</v>
      </c>
      <c r="I25" s="36"/>
      <c r="J25" s="36"/>
      <c r="K25" s="36"/>
      <c r="L25" s="61"/>
      <c r="N25" s="36"/>
      <c r="O25" s="36"/>
    </row>
    <row r="26" spans="1:15" ht="13.5" customHeight="1" x14ac:dyDescent="0.25">
      <c r="A26" s="27" t="s">
        <v>120</v>
      </c>
      <c r="B26" s="76">
        <v>9919668.3800000008</v>
      </c>
      <c r="C26" s="76">
        <v>10687000</v>
      </c>
      <c r="D26" s="76">
        <v>10025000</v>
      </c>
      <c r="E26" s="76">
        <v>5124526.3899999997</v>
      </c>
      <c r="F26" s="77">
        <f t="shared" si="2"/>
        <v>0.5166025913055774</v>
      </c>
      <c r="G26" s="77">
        <f t="shared" ref="G26:G94" si="13">+IFERROR(E26/D26,)</f>
        <v>0.51117470224438899</v>
      </c>
      <c r="L26" s="61"/>
    </row>
    <row r="27" spans="1:15" ht="30.75" customHeight="1" x14ac:dyDescent="0.25">
      <c r="A27" s="70" t="s">
        <v>73</v>
      </c>
      <c r="B27" s="71">
        <f>B28+B51+B59+B63+B74+B78+B55</f>
        <v>2198509.04</v>
      </c>
      <c r="C27" s="71">
        <f t="shared" ref="C27:E27" si="14">C28+C51+C59+C63+C74+C78+C55</f>
        <v>1730900</v>
      </c>
      <c r="D27" s="71">
        <f t="shared" si="14"/>
        <v>2742500</v>
      </c>
      <c r="E27" s="71">
        <f t="shared" si="14"/>
        <v>1083696.04</v>
      </c>
      <c r="F27" s="72">
        <f t="shared" si="2"/>
        <v>0.49292316760271315</v>
      </c>
      <c r="G27" s="72">
        <f t="shared" si="13"/>
        <v>0.39514896627164997</v>
      </c>
      <c r="L27" s="61"/>
    </row>
    <row r="28" spans="1:15" ht="13.5" customHeight="1" x14ac:dyDescent="0.25">
      <c r="A28" s="7" t="s">
        <v>74</v>
      </c>
      <c r="B28" s="15">
        <f t="shared" ref="B28" si="15">B29+B32+B35+B38</f>
        <v>825802.8899999999</v>
      </c>
      <c r="C28" s="15">
        <f>C29+C32+C35+C38</f>
        <v>292100</v>
      </c>
      <c r="D28" s="15">
        <f t="shared" ref="D28:E28" si="16">D29+D32+D35+D38</f>
        <v>936800</v>
      </c>
      <c r="E28" s="15">
        <f t="shared" si="16"/>
        <v>355198.47</v>
      </c>
      <c r="F28" s="17">
        <f t="shared" si="2"/>
        <v>0.43012500234771522</v>
      </c>
      <c r="G28" s="17">
        <f t="shared" si="13"/>
        <v>0.379161475234842</v>
      </c>
    </row>
    <row r="29" spans="1:15" ht="13.5" customHeight="1" x14ac:dyDescent="0.25">
      <c r="A29" s="54" t="s">
        <v>75</v>
      </c>
      <c r="B29" s="53">
        <f t="shared" ref="B29:E30" si="17">B30</f>
        <v>353344.54</v>
      </c>
      <c r="C29" s="53">
        <f>C30</f>
        <v>0</v>
      </c>
      <c r="D29" s="53">
        <f t="shared" si="17"/>
        <v>429700</v>
      </c>
      <c r="E29" s="53">
        <f t="shared" si="17"/>
        <v>0</v>
      </c>
      <c r="F29" s="55">
        <f t="shared" si="2"/>
        <v>0</v>
      </c>
      <c r="G29" s="55">
        <f t="shared" si="13"/>
        <v>0</v>
      </c>
    </row>
    <row r="30" spans="1:15" ht="13.5" customHeight="1" x14ac:dyDescent="0.25">
      <c r="A30" s="26" t="s">
        <v>118</v>
      </c>
      <c r="B30" s="30">
        <f t="shared" si="17"/>
        <v>353344.54</v>
      </c>
      <c r="C30" s="30">
        <f>C31</f>
        <v>0</v>
      </c>
      <c r="D30" s="30">
        <f t="shared" si="17"/>
        <v>429700</v>
      </c>
      <c r="E30" s="30">
        <f t="shared" si="17"/>
        <v>0</v>
      </c>
      <c r="F30" s="19">
        <f t="shared" si="2"/>
        <v>0</v>
      </c>
      <c r="G30" s="19">
        <f t="shared" si="13"/>
        <v>0</v>
      </c>
    </row>
    <row r="31" spans="1:15" ht="13.5" customHeight="1" x14ac:dyDescent="0.25">
      <c r="A31" s="25" t="s">
        <v>117</v>
      </c>
      <c r="B31" s="76">
        <v>353344.54</v>
      </c>
      <c r="C31" s="76">
        <v>0</v>
      </c>
      <c r="D31" s="76">
        <v>429700</v>
      </c>
      <c r="E31" s="76">
        <v>0</v>
      </c>
      <c r="F31" s="77">
        <f t="shared" si="2"/>
        <v>0</v>
      </c>
      <c r="G31" s="77">
        <f t="shared" si="13"/>
        <v>0</v>
      </c>
    </row>
    <row r="32" spans="1:15" ht="13.5" customHeight="1" x14ac:dyDescent="0.25">
      <c r="A32" s="54" t="s">
        <v>90</v>
      </c>
      <c r="B32" s="53">
        <f t="shared" ref="B32:E32" si="18">B33</f>
        <v>6271.8</v>
      </c>
      <c r="C32" s="53">
        <f>C33</f>
        <v>0</v>
      </c>
      <c r="D32" s="53">
        <f t="shared" si="18"/>
        <v>8000</v>
      </c>
      <c r="E32" s="53">
        <f t="shared" si="18"/>
        <v>9600</v>
      </c>
      <c r="F32" s="55">
        <f t="shared" si="2"/>
        <v>1.530661054242801</v>
      </c>
      <c r="G32" s="55">
        <f t="shared" si="13"/>
        <v>1.2</v>
      </c>
    </row>
    <row r="33" spans="1:7" ht="13.5" customHeight="1" x14ac:dyDescent="0.25">
      <c r="A33" s="26" t="s">
        <v>121</v>
      </c>
      <c r="B33" s="30">
        <f>B34</f>
        <v>6271.8</v>
      </c>
      <c r="C33" s="30">
        <f>C34</f>
        <v>0</v>
      </c>
      <c r="D33" s="30">
        <f>D34</f>
        <v>8000</v>
      </c>
      <c r="E33" s="30">
        <f>E34</f>
        <v>9600</v>
      </c>
      <c r="F33" s="19">
        <f t="shared" si="2"/>
        <v>1.530661054242801</v>
      </c>
      <c r="G33" s="19">
        <f t="shared" si="13"/>
        <v>1.2</v>
      </c>
    </row>
    <row r="34" spans="1:7" ht="13.5" customHeight="1" x14ac:dyDescent="0.25">
      <c r="A34" s="25" t="s">
        <v>122</v>
      </c>
      <c r="B34" s="78">
        <v>6271.8</v>
      </c>
      <c r="C34" s="76">
        <v>0</v>
      </c>
      <c r="D34" s="76">
        <v>8000</v>
      </c>
      <c r="E34" s="78">
        <v>9600</v>
      </c>
      <c r="F34" s="77">
        <f t="shared" si="2"/>
        <v>1.530661054242801</v>
      </c>
      <c r="G34" s="77">
        <f t="shared" si="13"/>
        <v>1.2</v>
      </c>
    </row>
    <row r="35" spans="1:7" ht="13.5" customHeight="1" x14ac:dyDescent="0.25">
      <c r="A35" s="54" t="s">
        <v>91</v>
      </c>
      <c r="B35" s="56">
        <f t="shared" ref="B35:E35" si="19">B36</f>
        <v>45670</v>
      </c>
      <c r="C35" s="56">
        <f>C36</f>
        <v>0</v>
      </c>
      <c r="D35" s="56">
        <f t="shared" si="19"/>
        <v>118400</v>
      </c>
      <c r="E35" s="56">
        <f t="shared" si="19"/>
        <v>118496</v>
      </c>
      <c r="F35" s="55">
        <f t="shared" si="2"/>
        <v>2.5946135318589882</v>
      </c>
      <c r="G35" s="55">
        <f t="shared" si="13"/>
        <v>1.0008108108108109</v>
      </c>
    </row>
    <row r="36" spans="1:7" ht="13.5" customHeight="1" x14ac:dyDescent="0.25">
      <c r="A36" s="26" t="s">
        <v>123</v>
      </c>
      <c r="B36" s="30">
        <f t="shared" ref="B36:E36" si="20">B37</f>
        <v>45670</v>
      </c>
      <c r="C36" s="30">
        <f>C37</f>
        <v>0</v>
      </c>
      <c r="D36" s="30">
        <f t="shared" si="20"/>
        <v>118400</v>
      </c>
      <c r="E36" s="30">
        <f t="shared" si="20"/>
        <v>118496</v>
      </c>
      <c r="F36" s="19">
        <f t="shared" si="2"/>
        <v>2.5946135318589882</v>
      </c>
      <c r="G36" s="19">
        <f t="shared" si="13"/>
        <v>1.0008108108108109</v>
      </c>
    </row>
    <row r="37" spans="1:7" ht="13.5" customHeight="1" x14ac:dyDescent="0.25">
      <c r="A37" s="25" t="s">
        <v>124</v>
      </c>
      <c r="B37" s="76">
        <v>45670</v>
      </c>
      <c r="C37" s="76">
        <v>0</v>
      </c>
      <c r="D37" s="76">
        <v>118400</v>
      </c>
      <c r="E37" s="76">
        <v>118496</v>
      </c>
      <c r="F37" s="77">
        <f t="shared" si="2"/>
        <v>2.5946135318589882</v>
      </c>
      <c r="G37" s="77">
        <f t="shared" si="13"/>
        <v>1.0008108108108109</v>
      </c>
    </row>
    <row r="38" spans="1:7" ht="13.5" customHeight="1" x14ac:dyDescent="0.25">
      <c r="A38" s="54" t="s">
        <v>92</v>
      </c>
      <c r="B38" s="56">
        <f t="shared" ref="B38" si="21">B41+B44+B46+B48+B39</f>
        <v>420516.55</v>
      </c>
      <c r="C38" s="56">
        <f>C41+C44+C46+C48+C39</f>
        <v>292100</v>
      </c>
      <c r="D38" s="56">
        <f t="shared" ref="D38:E38" si="22">D41+D44+D46+D48+D39</f>
        <v>380700</v>
      </c>
      <c r="E38" s="56">
        <f t="shared" si="22"/>
        <v>227102.47</v>
      </c>
      <c r="F38" s="55">
        <f t="shared" si="2"/>
        <v>0.54005596212562856</v>
      </c>
      <c r="G38" s="55">
        <f t="shared" si="13"/>
        <v>0.59653919096401364</v>
      </c>
    </row>
    <row r="39" spans="1:7" ht="13.5" customHeight="1" x14ac:dyDescent="0.25">
      <c r="A39" s="32" t="s">
        <v>134</v>
      </c>
      <c r="B39" s="33">
        <f t="shared" ref="B39:E39" si="23">B40</f>
        <v>500</v>
      </c>
      <c r="C39" s="33">
        <f>C40</f>
        <v>0</v>
      </c>
      <c r="D39" s="33">
        <f t="shared" si="23"/>
        <v>0</v>
      </c>
      <c r="E39" s="33">
        <f t="shared" si="23"/>
        <v>24120</v>
      </c>
      <c r="F39" s="34">
        <f t="shared" si="2"/>
        <v>48.24</v>
      </c>
      <c r="G39" s="34">
        <f t="shared" si="13"/>
        <v>0</v>
      </c>
    </row>
    <row r="40" spans="1:7" ht="13.5" customHeight="1" x14ac:dyDescent="0.25">
      <c r="A40" s="3" t="s">
        <v>135</v>
      </c>
      <c r="B40" s="78">
        <v>500</v>
      </c>
      <c r="C40" s="76">
        <v>0</v>
      </c>
      <c r="D40" s="76">
        <v>0</v>
      </c>
      <c r="E40" s="78">
        <v>24120</v>
      </c>
      <c r="F40" s="77">
        <f t="shared" si="2"/>
        <v>48.24</v>
      </c>
      <c r="G40" s="77">
        <f t="shared" si="13"/>
        <v>0</v>
      </c>
    </row>
    <row r="41" spans="1:7" ht="13.5" customHeight="1" x14ac:dyDescent="0.25">
      <c r="A41" s="26" t="s">
        <v>119</v>
      </c>
      <c r="B41" s="30">
        <f t="shared" ref="B41" si="24">SUM(B42:B43)</f>
        <v>6000</v>
      </c>
      <c r="C41" s="30">
        <f t="shared" ref="C41:E41" si="25">SUM(C42:C43)</f>
        <v>0</v>
      </c>
      <c r="D41" s="30">
        <f t="shared" si="25"/>
        <v>0</v>
      </c>
      <c r="E41" s="30">
        <f t="shared" si="25"/>
        <v>24890</v>
      </c>
      <c r="F41" s="19">
        <f t="shared" si="2"/>
        <v>4.1483333333333334</v>
      </c>
      <c r="G41" s="19">
        <f t="shared" si="13"/>
        <v>0</v>
      </c>
    </row>
    <row r="42" spans="1:7" ht="13.5" customHeight="1" x14ac:dyDescent="0.25">
      <c r="A42" s="27" t="s">
        <v>125</v>
      </c>
      <c r="B42" s="76">
        <v>6000</v>
      </c>
      <c r="C42" s="76">
        <v>0</v>
      </c>
      <c r="D42" s="76">
        <v>0</v>
      </c>
      <c r="E42" s="76">
        <v>24890</v>
      </c>
      <c r="F42" s="77">
        <f t="shared" si="2"/>
        <v>4.1483333333333334</v>
      </c>
      <c r="G42" s="77">
        <f t="shared" si="13"/>
        <v>0</v>
      </c>
    </row>
    <row r="43" spans="1:7" ht="13.5" customHeight="1" x14ac:dyDescent="0.25">
      <c r="A43" s="27" t="s">
        <v>133</v>
      </c>
      <c r="B43" s="76">
        <v>0</v>
      </c>
      <c r="C43" s="76">
        <v>0</v>
      </c>
      <c r="D43" s="76">
        <v>0</v>
      </c>
      <c r="E43" s="76">
        <v>0</v>
      </c>
      <c r="F43" s="77">
        <f t="shared" si="2"/>
        <v>0</v>
      </c>
      <c r="G43" s="77">
        <f t="shared" si="13"/>
        <v>0</v>
      </c>
    </row>
    <row r="44" spans="1:7" ht="13.5" customHeight="1" x14ac:dyDescent="0.25">
      <c r="A44" s="26" t="s">
        <v>126</v>
      </c>
      <c r="B44" s="30">
        <f t="shared" ref="B44:E44" si="26">B45</f>
        <v>198683.47</v>
      </c>
      <c r="C44" s="30">
        <f>C45</f>
        <v>0</v>
      </c>
      <c r="D44" s="30">
        <f t="shared" si="26"/>
        <v>0</v>
      </c>
      <c r="E44" s="30">
        <f t="shared" si="26"/>
        <v>0</v>
      </c>
      <c r="F44" s="19">
        <f t="shared" si="2"/>
        <v>0</v>
      </c>
      <c r="G44" s="19">
        <f t="shared" si="13"/>
        <v>0</v>
      </c>
    </row>
    <row r="45" spans="1:7" ht="13.5" customHeight="1" x14ac:dyDescent="0.25">
      <c r="A45" s="25" t="s">
        <v>127</v>
      </c>
      <c r="B45" s="78">
        <v>198683.47</v>
      </c>
      <c r="C45" s="76">
        <v>0</v>
      </c>
      <c r="D45" s="76">
        <v>0</v>
      </c>
      <c r="E45" s="78">
        <v>0</v>
      </c>
      <c r="F45" s="77">
        <f t="shared" si="2"/>
        <v>0</v>
      </c>
      <c r="G45" s="77">
        <f t="shared" si="13"/>
        <v>0</v>
      </c>
    </row>
    <row r="46" spans="1:7" ht="13.5" customHeight="1" x14ac:dyDescent="0.25">
      <c r="A46" s="26" t="s">
        <v>128</v>
      </c>
      <c r="B46" s="30">
        <f t="shared" ref="B46:E46" si="27">B47</f>
        <v>4.43</v>
      </c>
      <c r="C46" s="30">
        <f>C47</f>
        <v>100</v>
      </c>
      <c r="D46" s="30">
        <f t="shared" si="27"/>
        <v>100</v>
      </c>
      <c r="E46" s="30">
        <f t="shared" si="27"/>
        <v>0.27</v>
      </c>
      <c r="F46" s="19">
        <f t="shared" si="2"/>
        <v>6.0948081264108361E-2</v>
      </c>
      <c r="G46" s="19">
        <f t="shared" si="13"/>
        <v>2.7000000000000001E-3</v>
      </c>
    </row>
    <row r="47" spans="1:7" ht="13.5" customHeight="1" x14ac:dyDescent="0.25">
      <c r="A47" s="25" t="s">
        <v>129</v>
      </c>
      <c r="B47" s="78">
        <v>4.43</v>
      </c>
      <c r="C47" s="76">
        <v>100</v>
      </c>
      <c r="D47" s="76">
        <v>100</v>
      </c>
      <c r="E47" s="78">
        <v>0.27</v>
      </c>
      <c r="F47" s="77">
        <f t="shared" si="2"/>
        <v>6.0948081264108361E-2</v>
      </c>
      <c r="G47" s="77">
        <f t="shared" si="13"/>
        <v>2.7000000000000001E-3</v>
      </c>
    </row>
    <row r="48" spans="1:7" ht="13.5" customHeight="1" x14ac:dyDescent="0.25">
      <c r="A48" s="26" t="s">
        <v>130</v>
      </c>
      <c r="B48" s="30">
        <f t="shared" ref="B48" si="28">SUM(B49:B50)</f>
        <v>215328.65</v>
      </c>
      <c r="C48" s="30">
        <f>SUM(C49:C50)</f>
        <v>292000</v>
      </c>
      <c r="D48" s="30">
        <f t="shared" ref="D48:E48" si="29">SUM(D49:D50)</f>
        <v>380600</v>
      </c>
      <c r="E48" s="30">
        <f t="shared" si="29"/>
        <v>178092.2</v>
      </c>
      <c r="F48" s="19">
        <f t="shared" si="2"/>
        <v>0.82707154853754949</v>
      </c>
      <c r="G48" s="19">
        <f t="shared" si="13"/>
        <v>0.46792485549132951</v>
      </c>
    </row>
    <row r="49" spans="1:7" ht="13.5" customHeight="1" x14ac:dyDescent="0.25">
      <c r="A49" s="25" t="s">
        <v>131</v>
      </c>
      <c r="B49" s="78">
        <v>167025</v>
      </c>
      <c r="C49" s="76">
        <v>256000</v>
      </c>
      <c r="D49" s="76">
        <v>250000</v>
      </c>
      <c r="E49" s="78">
        <v>133056.25</v>
      </c>
      <c r="F49" s="77">
        <f t="shared" si="2"/>
        <v>0.7966247567729382</v>
      </c>
      <c r="G49" s="77">
        <f t="shared" si="13"/>
        <v>0.53222499999999995</v>
      </c>
    </row>
    <row r="50" spans="1:7" ht="13.5" customHeight="1" x14ac:dyDescent="0.25">
      <c r="A50" s="25" t="s">
        <v>132</v>
      </c>
      <c r="B50" s="78">
        <v>48303.65</v>
      </c>
      <c r="C50" s="76">
        <v>36000</v>
      </c>
      <c r="D50" s="76">
        <v>130600</v>
      </c>
      <c r="E50" s="78">
        <v>45035.95</v>
      </c>
      <c r="F50" s="77">
        <f t="shared" si="2"/>
        <v>0.93235086789507615</v>
      </c>
      <c r="G50" s="77">
        <f t="shared" si="13"/>
        <v>0.3448388208269525</v>
      </c>
    </row>
    <row r="51" spans="1:7" ht="13.5" customHeight="1" x14ac:dyDescent="0.25">
      <c r="A51" s="7" t="s">
        <v>79</v>
      </c>
      <c r="B51" s="15">
        <f t="shared" ref="B51:E57" si="30">B52</f>
        <v>669231.31999999995</v>
      </c>
      <c r="C51" s="15">
        <f t="shared" ref="C51:C57" si="31">C52</f>
        <v>701400</v>
      </c>
      <c r="D51" s="15">
        <f t="shared" si="30"/>
        <v>701400</v>
      </c>
      <c r="E51" s="15">
        <f t="shared" si="30"/>
        <v>300670.38</v>
      </c>
      <c r="F51" s="17">
        <f t="shared" si="2"/>
        <v>0.44927720956036549</v>
      </c>
      <c r="G51" s="17">
        <f t="shared" si="13"/>
        <v>0.42867177074422586</v>
      </c>
    </row>
    <row r="52" spans="1:7" ht="13.5" customHeight="1" x14ac:dyDescent="0.25">
      <c r="A52" s="54" t="s">
        <v>75</v>
      </c>
      <c r="B52" s="53">
        <f t="shared" si="30"/>
        <v>669231.31999999995</v>
      </c>
      <c r="C52" s="53">
        <f t="shared" si="31"/>
        <v>701400</v>
      </c>
      <c r="D52" s="53">
        <f t="shared" si="30"/>
        <v>701400</v>
      </c>
      <c r="E52" s="53">
        <f t="shared" si="30"/>
        <v>300670.38</v>
      </c>
      <c r="F52" s="79">
        <f t="shared" si="2"/>
        <v>0.44927720956036549</v>
      </c>
      <c r="G52" s="79">
        <f t="shared" si="13"/>
        <v>0.42867177074422586</v>
      </c>
    </row>
    <row r="53" spans="1:7" ht="13.5" customHeight="1" x14ac:dyDescent="0.25">
      <c r="A53" s="26" t="s">
        <v>118</v>
      </c>
      <c r="B53" s="30">
        <f t="shared" si="30"/>
        <v>669231.31999999995</v>
      </c>
      <c r="C53" s="30">
        <f t="shared" si="31"/>
        <v>701400</v>
      </c>
      <c r="D53" s="30">
        <f t="shared" si="30"/>
        <v>701400</v>
      </c>
      <c r="E53" s="30">
        <f t="shared" si="30"/>
        <v>300670.38</v>
      </c>
      <c r="F53" s="19">
        <f t="shared" si="2"/>
        <v>0.44927720956036549</v>
      </c>
      <c r="G53" s="19">
        <f t="shared" si="13"/>
        <v>0.42867177074422586</v>
      </c>
    </row>
    <row r="54" spans="1:7" ht="13.5" customHeight="1" x14ac:dyDescent="0.25">
      <c r="A54" s="25" t="s">
        <v>117</v>
      </c>
      <c r="B54" s="76">
        <v>669231.31999999995</v>
      </c>
      <c r="C54" s="76">
        <v>701400</v>
      </c>
      <c r="D54" s="76">
        <v>701400</v>
      </c>
      <c r="E54" s="76">
        <v>300670.38</v>
      </c>
      <c r="F54" s="77">
        <f t="shared" si="2"/>
        <v>0.44927720956036549</v>
      </c>
      <c r="G54" s="77">
        <f t="shared" si="13"/>
        <v>0.42867177074422586</v>
      </c>
    </row>
    <row r="55" spans="1:7" ht="13.5" customHeight="1" x14ac:dyDescent="0.25">
      <c r="A55" s="7" t="s">
        <v>175</v>
      </c>
      <c r="B55" s="15">
        <f t="shared" si="30"/>
        <v>0</v>
      </c>
      <c r="C55" s="15">
        <f t="shared" si="31"/>
        <v>0</v>
      </c>
      <c r="D55" s="15">
        <f t="shared" si="30"/>
        <v>170000</v>
      </c>
      <c r="E55" s="15">
        <f t="shared" si="30"/>
        <v>169856.26</v>
      </c>
      <c r="F55" s="17">
        <f t="shared" ref="F55:F58" si="32">+IFERROR(E55/B55,)</f>
        <v>0</v>
      </c>
      <c r="G55" s="17">
        <f t="shared" ref="G55:G58" si="33">+IFERROR(E55/D55,)</f>
        <v>0.99915447058823537</v>
      </c>
    </row>
    <row r="56" spans="1:7" ht="13.5" customHeight="1" x14ac:dyDescent="0.25">
      <c r="A56" s="54" t="s">
        <v>75</v>
      </c>
      <c r="B56" s="53">
        <f t="shared" si="30"/>
        <v>0</v>
      </c>
      <c r="C56" s="53">
        <f t="shared" si="31"/>
        <v>0</v>
      </c>
      <c r="D56" s="53">
        <f t="shared" si="30"/>
        <v>170000</v>
      </c>
      <c r="E56" s="53">
        <f t="shared" si="30"/>
        <v>169856.26</v>
      </c>
      <c r="F56" s="79">
        <f t="shared" si="32"/>
        <v>0</v>
      </c>
      <c r="G56" s="79">
        <f t="shared" si="33"/>
        <v>0.99915447058823537</v>
      </c>
    </row>
    <row r="57" spans="1:7" ht="13.5" customHeight="1" x14ac:dyDescent="0.25">
      <c r="A57" s="26" t="s">
        <v>118</v>
      </c>
      <c r="B57" s="30">
        <f t="shared" si="30"/>
        <v>0</v>
      </c>
      <c r="C57" s="30">
        <f t="shared" si="31"/>
        <v>0</v>
      </c>
      <c r="D57" s="30">
        <f t="shared" si="30"/>
        <v>170000</v>
      </c>
      <c r="E57" s="30">
        <f t="shared" si="30"/>
        <v>169856.26</v>
      </c>
      <c r="F57" s="19">
        <f t="shared" si="32"/>
        <v>0</v>
      </c>
      <c r="G57" s="19">
        <f t="shared" si="33"/>
        <v>0.99915447058823537</v>
      </c>
    </row>
    <row r="58" spans="1:7" ht="13.5" customHeight="1" x14ac:dyDescent="0.25">
      <c r="A58" s="25" t="s">
        <v>117</v>
      </c>
      <c r="B58" s="76">
        <v>0</v>
      </c>
      <c r="C58" s="76">
        <v>0</v>
      </c>
      <c r="D58" s="76">
        <v>170000</v>
      </c>
      <c r="E58" s="76">
        <v>169856.26</v>
      </c>
      <c r="F58" s="77">
        <f t="shared" si="32"/>
        <v>0</v>
      </c>
      <c r="G58" s="77">
        <f t="shared" si="33"/>
        <v>0.99915447058823537</v>
      </c>
    </row>
    <row r="59" spans="1:7" ht="13.5" customHeight="1" x14ac:dyDescent="0.25">
      <c r="A59" s="7" t="s">
        <v>83</v>
      </c>
      <c r="B59" s="15">
        <f t="shared" ref="B59:E60" si="34">B60</f>
        <v>123468.91</v>
      </c>
      <c r="C59" s="15">
        <f t="shared" ref="C59:C61" si="35">C60</f>
        <v>125000</v>
      </c>
      <c r="D59" s="15">
        <f t="shared" si="34"/>
        <v>122000</v>
      </c>
      <c r="E59" s="15">
        <f t="shared" si="34"/>
        <v>51879.74</v>
      </c>
      <c r="F59" s="17">
        <f t="shared" si="2"/>
        <v>0.42018464405330863</v>
      </c>
      <c r="G59" s="17">
        <f t="shared" si="13"/>
        <v>0.42524377049180329</v>
      </c>
    </row>
    <row r="60" spans="1:7" ht="13.5" customHeight="1" x14ac:dyDescent="0.25">
      <c r="A60" s="54" t="s">
        <v>75</v>
      </c>
      <c r="B60" s="53">
        <f t="shared" si="34"/>
        <v>123468.91</v>
      </c>
      <c r="C60" s="53">
        <f t="shared" si="35"/>
        <v>125000</v>
      </c>
      <c r="D60" s="53">
        <f t="shared" si="34"/>
        <v>122000</v>
      </c>
      <c r="E60" s="53">
        <f t="shared" si="34"/>
        <v>51879.74</v>
      </c>
      <c r="F60" s="79">
        <f t="shared" si="2"/>
        <v>0.42018464405330863</v>
      </c>
      <c r="G60" s="79">
        <f t="shared" si="13"/>
        <v>0.42524377049180329</v>
      </c>
    </row>
    <row r="61" spans="1:7" ht="13.5" customHeight="1" x14ac:dyDescent="0.25">
      <c r="A61" s="26" t="s">
        <v>118</v>
      </c>
      <c r="B61" s="30">
        <f t="shared" ref="B61:E61" si="36">B62</f>
        <v>123468.91</v>
      </c>
      <c r="C61" s="30">
        <f t="shared" si="35"/>
        <v>125000</v>
      </c>
      <c r="D61" s="30">
        <f t="shared" si="36"/>
        <v>122000</v>
      </c>
      <c r="E61" s="30">
        <f t="shared" si="36"/>
        <v>51879.74</v>
      </c>
      <c r="F61" s="19">
        <f t="shared" si="2"/>
        <v>0.42018464405330863</v>
      </c>
      <c r="G61" s="19">
        <f t="shared" si="13"/>
        <v>0.42524377049180329</v>
      </c>
    </row>
    <row r="62" spans="1:7" ht="13.5" customHeight="1" x14ac:dyDescent="0.25">
      <c r="A62" s="25" t="s">
        <v>117</v>
      </c>
      <c r="B62" s="76">
        <v>123468.91</v>
      </c>
      <c r="C62" s="76">
        <v>125000</v>
      </c>
      <c r="D62" s="76">
        <v>122000</v>
      </c>
      <c r="E62" s="76">
        <v>51879.74</v>
      </c>
      <c r="F62" s="77">
        <f t="shared" si="2"/>
        <v>0.42018464405330863</v>
      </c>
      <c r="G62" s="77">
        <f t="shared" si="13"/>
        <v>0.42524377049180329</v>
      </c>
    </row>
    <row r="63" spans="1:7" ht="13.5" customHeight="1" x14ac:dyDescent="0.25">
      <c r="A63" s="7" t="s">
        <v>84</v>
      </c>
      <c r="B63" s="15">
        <f t="shared" ref="B63" si="37">B64+B67</f>
        <v>202074.26</v>
      </c>
      <c r="C63" s="15">
        <f>C64+C67</f>
        <v>243800</v>
      </c>
      <c r="D63" s="15">
        <f t="shared" ref="D63:E63" si="38">D64+D67</f>
        <v>443700</v>
      </c>
      <c r="E63" s="15">
        <f t="shared" si="38"/>
        <v>176688.40000000002</v>
      </c>
      <c r="F63" s="17">
        <f t="shared" si="2"/>
        <v>0.87437360898909156</v>
      </c>
      <c r="G63" s="17">
        <f t="shared" si="13"/>
        <v>0.3982159116520172</v>
      </c>
    </row>
    <row r="64" spans="1:7" ht="13.5" customHeight="1" x14ac:dyDescent="0.25">
      <c r="A64" s="54" t="s">
        <v>75</v>
      </c>
      <c r="B64" s="53">
        <f t="shared" ref="B64:E64" si="39">B65</f>
        <v>31935.66</v>
      </c>
      <c r="C64" s="53">
        <f>C65</f>
        <v>77600</v>
      </c>
      <c r="D64" s="53">
        <f t="shared" si="39"/>
        <v>277500</v>
      </c>
      <c r="E64" s="53">
        <f t="shared" si="39"/>
        <v>9116.26</v>
      </c>
      <c r="F64" s="55">
        <f t="shared" si="2"/>
        <v>0.28545707212564264</v>
      </c>
      <c r="G64" s="55">
        <f t="shared" si="13"/>
        <v>3.2851387387387389E-2</v>
      </c>
    </row>
    <row r="65" spans="1:7" ht="13.5" customHeight="1" x14ac:dyDescent="0.25">
      <c r="A65" s="26" t="s">
        <v>118</v>
      </c>
      <c r="B65" s="30">
        <f t="shared" ref="B65:E65" si="40">B66</f>
        <v>31935.66</v>
      </c>
      <c r="C65" s="30">
        <f>C66</f>
        <v>77600</v>
      </c>
      <c r="D65" s="30">
        <f t="shared" si="40"/>
        <v>277500</v>
      </c>
      <c r="E65" s="30">
        <f t="shared" si="40"/>
        <v>9116.26</v>
      </c>
      <c r="F65" s="19">
        <f t="shared" si="2"/>
        <v>0.28545707212564264</v>
      </c>
      <c r="G65" s="19">
        <f t="shared" si="13"/>
        <v>3.2851387387387389E-2</v>
      </c>
    </row>
    <row r="66" spans="1:7" ht="13.5" customHeight="1" x14ac:dyDescent="0.25">
      <c r="A66" s="25" t="s">
        <v>117</v>
      </c>
      <c r="B66" s="76">
        <v>31935.66</v>
      </c>
      <c r="C66" s="76">
        <v>77600</v>
      </c>
      <c r="D66" s="76">
        <v>277500</v>
      </c>
      <c r="E66" s="76">
        <v>9116.26</v>
      </c>
      <c r="F66" s="77">
        <f t="shared" si="2"/>
        <v>0.28545707212564264</v>
      </c>
      <c r="G66" s="77">
        <f t="shared" si="13"/>
        <v>3.2851387387387389E-2</v>
      </c>
    </row>
    <row r="67" spans="1:7" ht="13.5" customHeight="1" x14ac:dyDescent="0.25">
      <c r="A67" s="54" t="s">
        <v>85</v>
      </c>
      <c r="B67" s="56">
        <f t="shared" ref="B67:E67" si="41">B68</f>
        <v>170138.6</v>
      </c>
      <c r="C67" s="56">
        <f>C68</f>
        <v>166200</v>
      </c>
      <c r="D67" s="56">
        <f t="shared" si="41"/>
        <v>166200</v>
      </c>
      <c r="E67" s="56">
        <f t="shared" si="41"/>
        <v>167572.14000000001</v>
      </c>
      <c r="F67" s="55">
        <f t="shared" si="2"/>
        <v>0.98491547479525521</v>
      </c>
      <c r="G67" s="55">
        <f t="shared" si="13"/>
        <v>1.0082559566787004</v>
      </c>
    </row>
    <row r="68" spans="1:7" ht="13.5" customHeight="1" x14ac:dyDescent="0.25">
      <c r="A68" s="26" t="s">
        <v>118</v>
      </c>
      <c r="B68" s="30">
        <f t="shared" ref="B68:E68" si="42">B69</f>
        <v>170138.6</v>
      </c>
      <c r="C68" s="30">
        <f>C69</f>
        <v>166200</v>
      </c>
      <c r="D68" s="30">
        <f t="shared" si="42"/>
        <v>166200</v>
      </c>
      <c r="E68" s="30">
        <f t="shared" si="42"/>
        <v>167572.14000000001</v>
      </c>
      <c r="F68" s="19">
        <f t="shared" si="2"/>
        <v>0.98491547479525521</v>
      </c>
      <c r="G68" s="19">
        <f t="shared" si="13"/>
        <v>1.0082559566787004</v>
      </c>
    </row>
    <row r="69" spans="1:7" ht="13.5" customHeight="1" x14ac:dyDescent="0.25">
      <c r="A69" s="25" t="s">
        <v>117</v>
      </c>
      <c r="B69" s="76">
        <v>170138.6</v>
      </c>
      <c r="C69" s="76">
        <v>166200</v>
      </c>
      <c r="D69" s="76">
        <v>166200</v>
      </c>
      <c r="E69" s="76">
        <v>167572.14000000001</v>
      </c>
      <c r="F69" s="77">
        <f t="shared" si="2"/>
        <v>0.98491547479525521</v>
      </c>
      <c r="G69" s="77">
        <f t="shared" si="13"/>
        <v>1.0082559566787004</v>
      </c>
    </row>
    <row r="70" spans="1:7" ht="13.5" customHeight="1" x14ac:dyDescent="0.25">
      <c r="A70" s="7" t="s">
        <v>159</v>
      </c>
      <c r="B70" s="28">
        <f t="shared" ref="B70:B72" si="43">B71</f>
        <v>0</v>
      </c>
      <c r="C70" s="28">
        <f t="shared" ref="C70:C72" si="44">C71</f>
        <v>0</v>
      </c>
      <c r="D70" s="28">
        <f t="shared" ref="D70:D72" si="45">D71</f>
        <v>0</v>
      </c>
      <c r="E70" s="28">
        <f t="shared" ref="E70:E72" si="46">E71</f>
        <v>0</v>
      </c>
      <c r="F70" s="17">
        <f t="shared" si="2"/>
        <v>0</v>
      </c>
      <c r="G70" s="17">
        <f t="shared" si="13"/>
        <v>0</v>
      </c>
    </row>
    <row r="71" spans="1:7" ht="13.5" customHeight="1" x14ac:dyDescent="0.25">
      <c r="A71" s="54" t="s">
        <v>75</v>
      </c>
      <c r="B71" s="56">
        <f t="shared" si="43"/>
        <v>0</v>
      </c>
      <c r="C71" s="56">
        <f t="shared" si="44"/>
        <v>0</v>
      </c>
      <c r="D71" s="56">
        <f t="shared" si="45"/>
        <v>0</v>
      </c>
      <c r="E71" s="56">
        <f t="shared" si="46"/>
        <v>0</v>
      </c>
      <c r="F71" s="79">
        <f t="shared" si="2"/>
        <v>0</v>
      </c>
      <c r="G71" s="79">
        <f t="shared" si="13"/>
        <v>0</v>
      </c>
    </row>
    <row r="72" spans="1:7" ht="13.5" customHeight="1" x14ac:dyDescent="0.25">
      <c r="A72" s="47" t="s">
        <v>118</v>
      </c>
      <c r="B72" s="80">
        <f t="shared" si="43"/>
        <v>0</v>
      </c>
      <c r="C72" s="80">
        <f t="shared" si="44"/>
        <v>0</v>
      </c>
      <c r="D72" s="80">
        <f t="shared" si="45"/>
        <v>0</v>
      </c>
      <c r="E72" s="80">
        <f t="shared" si="46"/>
        <v>0</v>
      </c>
      <c r="F72" s="81">
        <f t="shared" si="2"/>
        <v>0</v>
      </c>
      <c r="G72" s="81">
        <f t="shared" si="13"/>
        <v>0</v>
      </c>
    </row>
    <row r="73" spans="1:7" ht="13.5" customHeight="1" x14ac:dyDescent="0.25">
      <c r="A73" s="5" t="s">
        <v>117</v>
      </c>
      <c r="B73" s="82">
        <v>0</v>
      </c>
      <c r="C73" s="82">
        <v>0</v>
      </c>
      <c r="D73" s="82">
        <v>0</v>
      </c>
      <c r="E73" s="82">
        <v>0</v>
      </c>
      <c r="F73" s="77">
        <f t="shared" si="2"/>
        <v>0</v>
      </c>
      <c r="G73" s="77">
        <f t="shared" si="13"/>
        <v>0</v>
      </c>
    </row>
    <row r="74" spans="1:7" ht="13.5" customHeight="1" x14ac:dyDescent="0.25">
      <c r="A74" s="7" t="s">
        <v>96</v>
      </c>
      <c r="B74" s="15">
        <f t="shared" ref="B74:E74" si="47">B75</f>
        <v>347040.02</v>
      </c>
      <c r="C74" s="15">
        <f t="shared" ref="C74:C76" si="48">C75</f>
        <v>335000</v>
      </c>
      <c r="D74" s="15">
        <f t="shared" si="47"/>
        <v>335000</v>
      </c>
      <c r="E74" s="15">
        <f t="shared" si="47"/>
        <v>0</v>
      </c>
      <c r="F74" s="17">
        <f t="shared" si="2"/>
        <v>0</v>
      </c>
      <c r="G74" s="17">
        <f t="shared" si="13"/>
        <v>0</v>
      </c>
    </row>
    <row r="75" spans="1:7" ht="13.5" customHeight="1" x14ac:dyDescent="0.25">
      <c r="A75" s="54" t="s">
        <v>92</v>
      </c>
      <c r="B75" s="53">
        <f t="shared" ref="B75:E76" si="49">B76</f>
        <v>347040.02</v>
      </c>
      <c r="C75" s="53">
        <f t="shared" si="48"/>
        <v>335000</v>
      </c>
      <c r="D75" s="53">
        <f t="shared" si="49"/>
        <v>335000</v>
      </c>
      <c r="E75" s="53">
        <f t="shared" si="49"/>
        <v>0</v>
      </c>
      <c r="F75" s="55">
        <f t="shared" si="2"/>
        <v>0</v>
      </c>
      <c r="G75" s="55">
        <f t="shared" si="13"/>
        <v>0</v>
      </c>
    </row>
    <row r="76" spans="1:7" ht="13.5" customHeight="1" x14ac:dyDescent="0.25">
      <c r="A76" s="26" t="s">
        <v>119</v>
      </c>
      <c r="B76" s="30">
        <f t="shared" si="49"/>
        <v>347040.02</v>
      </c>
      <c r="C76" s="30">
        <f t="shared" si="48"/>
        <v>335000</v>
      </c>
      <c r="D76" s="30">
        <f t="shared" si="49"/>
        <v>335000</v>
      </c>
      <c r="E76" s="30">
        <f t="shared" si="49"/>
        <v>0</v>
      </c>
      <c r="F76" s="19">
        <f t="shared" si="2"/>
        <v>0</v>
      </c>
      <c r="G76" s="19">
        <f t="shared" si="13"/>
        <v>0</v>
      </c>
    </row>
    <row r="77" spans="1:7" ht="13.5" customHeight="1" x14ac:dyDescent="0.25">
      <c r="A77" s="27" t="s">
        <v>133</v>
      </c>
      <c r="B77" s="78">
        <v>347040.02</v>
      </c>
      <c r="C77" s="76">
        <v>335000</v>
      </c>
      <c r="D77" s="76">
        <v>335000</v>
      </c>
      <c r="E77" s="78">
        <v>0</v>
      </c>
      <c r="F77" s="77">
        <f t="shared" si="2"/>
        <v>0</v>
      </c>
      <c r="G77" s="77">
        <f t="shared" si="13"/>
        <v>0</v>
      </c>
    </row>
    <row r="78" spans="1:7" ht="13.5" customHeight="1" x14ac:dyDescent="0.25">
      <c r="A78" s="7" t="s">
        <v>86</v>
      </c>
      <c r="B78" s="15">
        <f t="shared" ref="B78" si="50">B79+B82</f>
        <v>30891.640000000003</v>
      </c>
      <c r="C78" s="15">
        <f>C79+C82</f>
        <v>33600</v>
      </c>
      <c r="D78" s="15">
        <f t="shared" ref="D78:E78" si="51">D79+D82</f>
        <v>33600</v>
      </c>
      <c r="E78" s="15">
        <f t="shared" si="51"/>
        <v>29402.79</v>
      </c>
      <c r="F78" s="17">
        <f t="shared" si="2"/>
        <v>0.95180411269845167</v>
      </c>
      <c r="G78" s="17">
        <f t="shared" si="13"/>
        <v>0.8750830357142857</v>
      </c>
    </row>
    <row r="79" spans="1:7" ht="13.5" customHeight="1" x14ac:dyDescent="0.25">
      <c r="A79" s="2" t="s">
        <v>87</v>
      </c>
      <c r="B79" s="13">
        <f t="shared" ref="B79:E80" si="52">B80</f>
        <v>3688.31</v>
      </c>
      <c r="C79" s="13">
        <v>0</v>
      </c>
      <c r="D79" s="13">
        <v>0</v>
      </c>
      <c r="E79" s="13">
        <v>0</v>
      </c>
      <c r="F79" s="18">
        <f t="shared" si="2"/>
        <v>0</v>
      </c>
      <c r="G79" s="18">
        <f t="shared" si="13"/>
        <v>0</v>
      </c>
    </row>
    <row r="80" spans="1:7" ht="13.5" customHeight="1" x14ac:dyDescent="0.25">
      <c r="A80" s="26" t="s">
        <v>118</v>
      </c>
      <c r="B80" s="30">
        <f t="shared" si="52"/>
        <v>3688.31</v>
      </c>
      <c r="C80" s="30">
        <f>C81</f>
        <v>0</v>
      </c>
      <c r="D80" s="30">
        <f t="shared" si="52"/>
        <v>0</v>
      </c>
      <c r="E80" s="30">
        <f t="shared" si="52"/>
        <v>0</v>
      </c>
      <c r="F80" s="19">
        <f t="shared" si="2"/>
        <v>0</v>
      </c>
      <c r="G80" s="19">
        <f t="shared" si="13"/>
        <v>0</v>
      </c>
    </row>
    <row r="81" spans="1:7" ht="13.5" customHeight="1" x14ac:dyDescent="0.25">
      <c r="A81" s="25" t="s">
        <v>117</v>
      </c>
      <c r="B81" s="76">
        <v>3688.31</v>
      </c>
      <c r="C81" s="76">
        <v>0</v>
      </c>
      <c r="D81" s="76">
        <v>0</v>
      </c>
      <c r="E81" s="76">
        <v>0</v>
      </c>
      <c r="F81" s="77">
        <f t="shared" si="2"/>
        <v>0</v>
      </c>
      <c r="G81" s="77">
        <f t="shared" si="13"/>
        <v>0</v>
      </c>
    </row>
    <row r="82" spans="1:7" ht="13.5" customHeight="1" x14ac:dyDescent="0.25">
      <c r="A82" s="54" t="s">
        <v>85</v>
      </c>
      <c r="B82" s="56">
        <f t="shared" ref="B82:E82" si="53">B83</f>
        <v>27203.33</v>
      </c>
      <c r="C82" s="56">
        <f>C83</f>
        <v>33600</v>
      </c>
      <c r="D82" s="56">
        <f t="shared" si="53"/>
        <v>33600</v>
      </c>
      <c r="E82" s="56">
        <f t="shared" si="53"/>
        <v>29402.79</v>
      </c>
      <c r="F82" s="55">
        <f t="shared" ref="F82:F146" si="54">+IFERROR(E82/B82,)</f>
        <v>1.0808526015013602</v>
      </c>
      <c r="G82" s="55">
        <f t="shared" si="13"/>
        <v>0.8750830357142857</v>
      </c>
    </row>
    <row r="83" spans="1:7" ht="13.5" customHeight="1" x14ac:dyDescent="0.25">
      <c r="A83" s="26" t="s">
        <v>118</v>
      </c>
      <c r="B83" s="30">
        <f t="shared" ref="B83:E83" si="55">B84</f>
        <v>27203.33</v>
      </c>
      <c r="C83" s="30">
        <f>C84</f>
        <v>33600</v>
      </c>
      <c r="D83" s="30">
        <f t="shared" si="55"/>
        <v>33600</v>
      </c>
      <c r="E83" s="30">
        <f t="shared" si="55"/>
        <v>29402.79</v>
      </c>
      <c r="F83" s="19">
        <f t="shared" si="54"/>
        <v>1.0808526015013602</v>
      </c>
      <c r="G83" s="19">
        <f t="shared" si="13"/>
        <v>0.8750830357142857</v>
      </c>
    </row>
    <row r="84" spans="1:7" ht="13.5" customHeight="1" x14ac:dyDescent="0.25">
      <c r="A84" s="25" t="s">
        <v>117</v>
      </c>
      <c r="B84" s="76">
        <v>27203.33</v>
      </c>
      <c r="C84" s="76">
        <v>33600</v>
      </c>
      <c r="D84" s="76">
        <v>33600</v>
      </c>
      <c r="E84" s="76">
        <v>29402.79</v>
      </c>
      <c r="F84" s="77">
        <f t="shared" si="54"/>
        <v>1.0808526015013602</v>
      </c>
      <c r="G84" s="77">
        <f t="shared" si="13"/>
        <v>0.8750830357142857</v>
      </c>
    </row>
    <row r="85" spans="1:7" ht="13.5" customHeight="1" x14ac:dyDescent="0.25">
      <c r="A85" s="74" t="s">
        <v>99</v>
      </c>
      <c r="B85" s="71">
        <f t="shared" ref="B85:E88" si="56">B86</f>
        <v>184655</v>
      </c>
      <c r="C85" s="71">
        <f>C86</f>
        <v>157000</v>
      </c>
      <c r="D85" s="71">
        <f t="shared" si="56"/>
        <v>157000</v>
      </c>
      <c r="E85" s="71">
        <f t="shared" si="56"/>
        <v>20400</v>
      </c>
      <c r="F85" s="72">
        <f t="shared" si="54"/>
        <v>0.11047629362865885</v>
      </c>
      <c r="G85" s="72">
        <f t="shared" si="13"/>
        <v>0.12993630573248408</v>
      </c>
    </row>
    <row r="86" spans="1:7" ht="13.5" customHeight="1" x14ac:dyDescent="0.25">
      <c r="A86" s="7" t="s">
        <v>100</v>
      </c>
      <c r="B86" s="15">
        <f t="shared" si="56"/>
        <v>184655</v>
      </c>
      <c r="C86" s="15">
        <f t="shared" ref="C86" si="57">C87</f>
        <v>157000</v>
      </c>
      <c r="D86" s="15">
        <f t="shared" si="56"/>
        <v>157000</v>
      </c>
      <c r="E86" s="15">
        <f t="shared" si="56"/>
        <v>20400</v>
      </c>
      <c r="F86" s="17">
        <f t="shared" si="54"/>
        <v>0.11047629362865885</v>
      </c>
      <c r="G86" s="17">
        <f t="shared" si="13"/>
        <v>0.12993630573248408</v>
      </c>
    </row>
    <row r="87" spans="1:7" ht="13.5" customHeight="1" x14ac:dyDescent="0.25">
      <c r="A87" s="54" t="s">
        <v>26</v>
      </c>
      <c r="B87" s="53">
        <f t="shared" si="56"/>
        <v>184655</v>
      </c>
      <c r="C87" s="53">
        <f>C88</f>
        <v>157000</v>
      </c>
      <c r="D87" s="53">
        <f t="shared" si="56"/>
        <v>157000</v>
      </c>
      <c r="E87" s="53">
        <f t="shared" si="56"/>
        <v>20400</v>
      </c>
      <c r="F87" s="55">
        <f t="shared" si="54"/>
        <v>0.11047629362865885</v>
      </c>
      <c r="G87" s="55">
        <f t="shared" si="13"/>
        <v>0.12993630573248408</v>
      </c>
    </row>
    <row r="88" spans="1:7" ht="13.5" customHeight="1" x14ac:dyDescent="0.25">
      <c r="A88" s="26" t="s">
        <v>118</v>
      </c>
      <c r="B88" s="30">
        <f t="shared" si="56"/>
        <v>184655</v>
      </c>
      <c r="C88" s="30">
        <f>C89</f>
        <v>157000</v>
      </c>
      <c r="D88" s="30">
        <f t="shared" si="56"/>
        <v>157000</v>
      </c>
      <c r="E88" s="30">
        <f t="shared" si="56"/>
        <v>20400</v>
      </c>
      <c r="F88" s="19">
        <f t="shared" si="54"/>
        <v>0.11047629362865885</v>
      </c>
      <c r="G88" s="19">
        <f t="shared" si="13"/>
        <v>0.12993630573248408</v>
      </c>
    </row>
    <row r="89" spans="1:7" ht="13.5" customHeight="1" x14ac:dyDescent="0.25">
      <c r="A89" s="25" t="s">
        <v>117</v>
      </c>
      <c r="B89" s="76">
        <v>184655</v>
      </c>
      <c r="C89" s="76">
        <v>157000</v>
      </c>
      <c r="D89" s="76">
        <v>157000</v>
      </c>
      <c r="E89" s="76">
        <v>20400</v>
      </c>
      <c r="F89" s="77">
        <f t="shared" si="54"/>
        <v>0.11047629362865885</v>
      </c>
      <c r="G89" s="77">
        <f t="shared" si="13"/>
        <v>0.12993630573248408</v>
      </c>
    </row>
    <row r="90" spans="1:7" ht="13.5" customHeight="1" x14ac:dyDescent="0.25">
      <c r="A90" s="74" t="s">
        <v>107</v>
      </c>
      <c r="B90" s="71">
        <f t="shared" ref="B90:E92" si="58">B91</f>
        <v>10528.2</v>
      </c>
      <c r="C90" s="71">
        <f>C91</f>
        <v>0</v>
      </c>
      <c r="D90" s="71">
        <f t="shared" si="58"/>
        <v>4000</v>
      </c>
      <c r="E90" s="71">
        <f t="shared" si="58"/>
        <v>0</v>
      </c>
      <c r="F90" s="72">
        <f t="shared" si="54"/>
        <v>0</v>
      </c>
      <c r="G90" s="72">
        <f t="shared" si="13"/>
        <v>0</v>
      </c>
    </row>
    <row r="91" spans="1:7" ht="13.5" customHeight="1" x14ac:dyDescent="0.25">
      <c r="A91" s="7" t="s">
        <v>108</v>
      </c>
      <c r="B91" s="15">
        <f t="shared" ref="B91" si="59">B92+B95+B98</f>
        <v>10528.2</v>
      </c>
      <c r="C91" s="15">
        <f t="shared" ref="C91:E91" si="60">C92+C95+C98</f>
        <v>0</v>
      </c>
      <c r="D91" s="15">
        <f t="shared" si="60"/>
        <v>4000</v>
      </c>
      <c r="E91" s="15">
        <f t="shared" si="60"/>
        <v>0</v>
      </c>
      <c r="F91" s="17">
        <f t="shared" si="54"/>
        <v>0</v>
      </c>
      <c r="G91" s="17">
        <f t="shared" si="13"/>
        <v>0</v>
      </c>
    </row>
    <row r="92" spans="1:7" ht="13.5" customHeight="1" x14ac:dyDescent="0.25">
      <c r="A92" s="54" t="s">
        <v>90</v>
      </c>
      <c r="B92" s="53">
        <f t="shared" si="58"/>
        <v>10528.2</v>
      </c>
      <c r="C92" s="53">
        <f>C93</f>
        <v>0</v>
      </c>
      <c r="D92" s="53">
        <f t="shared" si="58"/>
        <v>4000</v>
      </c>
      <c r="E92" s="53">
        <f t="shared" si="58"/>
        <v>0</v>
      </c>
      <c r="F92" s="55">
        <f t="shared" si="54"/>
        <v>0</v>
      </c>
      <c r="G92" s="55">
        <f t="shared" si="13"/>
        <v>0</v>
      </c>
    </row>
    <row r="93" spans="1:7" ht="13.5" customHeight="1" x14ac:dyDescent="0.25">
      <c r="A93" s="26" t="s">
        <v>121</v>
      </c>
      <c r="B93" s="30">
        <f>B94</f>
        <v>10528.2</v>
      </c>
      <c r="C93" s="30">
        <f>C94</f>
        <v>0</v>
      </c>
      <c r="D93" s="30">
        <f>D94</f>
        <v>4000</v>
      </c>
      <c r="E93" s="30">
        <f>E94</f>
        <v>0</v>
      </c>
      <c r="F93" s="19">
        <f t="shared" si="54"/>
        <v>0</v>
      </c>
      <c r="G93" s="19">
        <f t="shared" si="13"/>
        <v>0</v>
      </c>
    </row>
    <row r="94" spans="1:7" ht="13.5" customHeight="1" x14ac:dyDescent="0.25">
      <c r="A94" s="25" t="s">
        <v>122</v>
      </c>
      <c r="B94" s="76">
        <v>10528.2</v>
      </c>
      <c r="C94" s="76">
        <v>0</v>
      </c>
      <c r="D94" s="76">
        <v>4000</v>
      </c>
      <c r="E94" s="76">
        <v>0</v>
      </c>
      <c r="F94" s="77">
        <f t="shared" si="54"/>
        <v>0</v>
      </c>
      <c r="G94" s="77">
        <f t="shared" si="13"/>
        <v>0</v>
      </c>
    </row>
    <row r="95" spans="1:7" ht="13.5" customHeight="1" x14ac:dyDescent="0.25">
      <c r="A95" s="54" t="s">
        <v>75</v>
      </c>
      <c r="B95" s="53">
        <f t="shared" ref="B95:E99" si="61">B96</f>
        <v>0</v>
      </c>
      <c r="C95" s="53">
        <f>C96</f>
        <v>0</v>
      </c>
      <c r="D95" s="53">
        <f t="shared" si="61"/>
        <v>0</v>
      </c>
      <c r="E95" s="53">
        <f t="shared" si="61"/>
        <v>0</v>
      </c>
      <c r="F95" s="55">
        <f t="shared" si="54"/>
        <v>0</v>
      </c>
      <c r="G95" s="55">
        <f t="shared" ref="G95:G97" si="62">+IFERROR(E95/D95,)</f>
        <v>0</v>
      </c>
    </row>
    <row r="96" spans="1:7" ht="13.5" customHeight="1" x14ac:dyDescent="0.25">
      <c r="A96" s="26" t="s">
        <v>118</v>
      </c>
      <c r="B96" s="30">
        <f t="shared" si="61"/>
        <v>0</v>
      </c>
      <c r="C96" s="30">
        <f>C97</f>
        <v>0</v>
      </c>
      <c r="D96" s="30">
        <f t="shared" si="61"/>
        <v>0</v>
      </c>
      <c r="E96" s="30">
        <f t="shared" si="61"/>
        <v>0</v>
      </c>
      <c r="F96" s="19">
        <f t="shared" si="54"/>
        <v>0</v>
      </c>
      <c r="G96" s="19">
        <f t="shared" si="62"/>
        <v>0</v>
      </c>
    </row>
    <row r="97" spans="1:14" ht="13.5" customHeight="1" x14ac:dyDescent="0.25">
      <c r="A97" s="25" t="s">
        <v>117</v>
      </c>
      <c r="B97" s="76">
        <v>0</v>
      </c>
      <c r="C97" s="76">
        <v>0</v>
      </c>
      <c r="D97" s="76">
        <v>0</v>
      </c>
      <c r="E97" s="76">
        <v>0</v>
      </c>
      <c r="F97" s="77">
        <f t="shared" si="54"/>
        <v>0</v>
      </c>
      <c r="G97" s="77">
        <f t="shared" si="62"/>
        <v>0</v>
      </c>
    </row>
    <row r="98" spans="1:14" ht="13.5" customHeight="1" x14ac:dyDescent="0.25">
      <c r="A98" s="54" t="s">
        <v>92</v>
      </c>
      <c r="B98" s="53">
        <f t="shared" si="61"/>
        <v>0</v>
      </c>
      <c r="C98" s="53">
        <f>C99</f>
        <v>0</v>
      </c>
      <c r="D98" s="53">
        <f t="shared" si="61"/>
        <v>0</v>
      </c>
      <c r="E98" s="53">
        <f t="shared" si="61"/>
        <v>0</v>
      </c>
      <c r="F98" s="55">
        <f t="shared" si="54"/>
        <v>0</v>
      </c>
      <c r="G98" s="55">
        <f t="shared" ref="G98:G100" si="63">+IFERROR(E98/D98,)</f>
        <v>0</v>
      </c>
    </row>
    <row r="99" spans="1:14" ht="13.5" customHeight="1" x14ac:dyDescent="0.25">
      <c r="A99" s="26" t="s">
        <v>118</v>
      </c>
      <c r="B99" s="30">
        <f t="shared" si="61"/>
        <v>0</v>
      </c>
      <c r="C99" s="30">
        <f>C100</f>
        <v>0</v>
      </c>
      <c r="D99" s="30">
        <f t="shared" si="61"/>
        <v>0</v>
      </c>
      <c r="E99" s="30">
        <f t="shared" si="61"/>
        <v>0</v>
      </c>
      <c r="F99" s="19">
        <f t="shared" si="54"/>
        <v>0</v>
      </c>
      <c r="G99" s="19">
        <f t="shared" si="63"/>
        <v>0</v>
      </c>
    </row>
    <row r="100" spans="1:14" ht="13.5" customHeight="1" x14ac:dyDescent="0.25">
      <c r="A100" s="25" t="s">
        <v>117</v>
      </c>
      <c r="B100" s="76">
        <v>0</v>
      </c>
      <c r="C100" s="76">
        <v>0</v>
      </c>
      <c r="D100" s="76">
        <v>0</v>
      </c>
      <c r="E100" s="76">
        <v>0</v>
      </c>
      <c r="F100" s="77">
        <f t="shared" si="54"/>
        <v>0</v>
      </c>
      <c r="G100" s="77">
        <f t="shared" si="63"/>
        <v>0</v>
      </c>
    </row>
    <row r="101" spans="1:14" ht="15.75" x14ac:dyDescent="0.25">
      <c r="A101" s="10" t="s">
        <v>23</v>
      </c>
      <c r="B101" s="21">
        <f>B102+B184+B354+B363</f>
        <v>13271477.050000001</v>
      </c>
      <c r="C101" s="21">
        <f>C102+C184+C354+C363</f>
        <v>13633900</v>
      </c>
      <c r="D101" s="21">
        <f>D102+D184+D354+D363</f>
        <v>14057500</v>
      </c>
      <c r="E101" s="21">
        <f>E102+E184+E354+E363</f>
        <v>6752087.8499999996</v>
      </c>
      <c r="F101" s="16">
        <f t="shared" si="54"/>
        <v>0.5087668708284433</v>
      </c>
      <c r="G101" s="16">
        <f t="shared" ref="G101:G158" si="64">+IFERROR(E101/D101,)</f>
        <v>0.48031924951093719</v>
      </c>
    </row>
    <row r="102" spans="1:14" ht="15.75" x14ac:dyDescent="0.25">
      <c r="A102" s="73" t="s">
        <v>24</v>
      </c>
      <c r="B102" s="71">
        <f t="shared" ref="B102" si="65">B103+B153+B157</f>
        <v>10996280.880000001</v>
      </c>
      <c r="C102" s="71">
        <f>C103+C153+C157</f>
        <v>11746000</v>
      </c>
      <c r="D102" s="71">
        <f t="shared" ref="D102:E102" si="66">D103+D153+D157</f>
        <v>11154000</v>
      </c>
      <c r="E102" s="71">
        <f t="shared" si="66"/>
        <v>5706382.6399999997</v>
      </c>
      <c r="F102" s="72">
        <f t="shared" si="54"/>
        <v>0.51893751189811366</v>
      </c>
      <c r="G102" s="72">
        <f t="shared" si="64"/>
        <v>0.51159966290120129</v>
      </c>
    </row>
    <row r="103" spans="1:14" x14ac:dyDescent="0.25">
      <c r="A103" s="6" t="s">
        <v>25</v>
      </c>
      <c r="B103" s="15">
        <f>B104</f>
        <v>1047000</v>
      </c>
      <c r="C103" s="15">
        <f>C104</f>
        <v>1059000</v>
      </c>
      <c r="D103" s="15">
        <f>D104</f>
        <v>1059000</v>
      </c>
      <c r="E103" s="15">
        <f>E104</f>
        <v>581856.25</v>
      </c>
      <c r="F103" s="17">
        <f t="shared" si="54"/>
        <v>0.55573662846227312</v>
      </c>
      <c r="G103" s="17">
        <f t="shared" si="64"/>
        <v>0.54943932955618513</v>
      </c>
    </row>
    <row r="104" spans="1:14" x14ac:dyDescent="0.25">
      <c r="A104" s="58" t="s">
        <v>26</v>
      </c>
      <c r="B104" s="53">
        <f>B105+B111+B124+B145+B151</f>
        <v>1047000</v>
      </c>
      <c r="C104" s="53">
        <f>C105+C111+C124+C145+C151</f>
        <v>1059000</v>
      </c>
      <c r="D104" s="53">
        <f>D105+D111+D124+D145+D151</f>
        <v>1059000</v>
      </c>
      <c r="E104" s="53">
        <f>E105+E111+E124+E145+E151</f>
        <v>581856.25</v>
      </c>
      <c r="F104" s="55">
        <f t="shared" si="54"/>
        <v>0.55573662846227312</v>
      </c>
      <c r="G104" s="55">
        <f>+IFERROR(E104/D104,)</f>
        <v>0.54943932955618513</v>
      </c>
      <c r="I104" s="36"/>
    </row>
    <row r="105" spans="1:14" x14ac:dyDescent="0.25">
      <c r="A105" s="11" t="s">
        <v>15</v>
      </c>
      <c r="B105" s="14">
        <f>SUM(B106:B110)</f>
        <v>16600</v>
      </c>
      <c r="C105" s="14">
        <f>SUM(C106:C110)</f>
        <v>47000</v>
      </c>
      <c r="D105" s="14">
        <f>SUM(D106:D110)</f>
        <v>46000</v>
      </c>
      <c r="E105" s="14">
        <f>SUM(E106:E110)</f>
        <v>26008.15</v>
      </c>
      <c r="F105" s="19">
        <f t="shared" si="54"/>
        <v>1.5667560240963856</v>
      </c>
      <c r="G105" s="19">
        <f>+IFERROR(E105/D105,)</f>
        <v>0.56539456521739129</v>
      </c>
      <c r="I105" s="36"/>
    </row>
    <row r="106" spans="1:14" x14ac:dyDescent="0.25">
      <c r="A106" s="4" t="s">
        <v>27</v>
      </c>
      <c r="B106" s="82">
        <v>2780</v>
      </c>
      <c r="C106" s="82">
        <v>10000</v>
      </c>
      <c r="D106" s="82">
        <v>25000</v>
      </c>
      <c r="E106" s="82">
        <v>16400</v>
      </c>
      <c r="F106" s="77">
        <f t="shared" si="54"/>
        <v>5.8992805755395681</v>
      </c>
      <c r="G106" s="77">
        <f t="shared" si="64"/>
        <v>0.65600000000000003</v>
      </c>
      <c r="I106" s="36"/>
    </row>
    <row r="107" spans="1:14" x14ac:dyDescent="0.25">
      <c r="A107" s="4" t="s">
        <v>28</v>
      </c>
      <c r="B107" s="82">
        <v>6744</v>
      </c>
      <c r="C107" s="82">
        <v>12000</v>
      </c>
      <c r="D107" s="82">
        <v>7000</v>
      </c>
      <c r="E107" s="82">
        <v>1484.9</v>
      </c>
      <c r="F107" s="77">
        <f t="shared" si="54"/>
        <v>0.22018090154211151</v>
      </c>
      <c r="G107" s="77">
        <f t="shared" si="64"/>
        <v>0.21212857142857144</v>
      </c>
      <c r="I107" s="36"/>
      <c r="L107" s="35"/>
      <c r="M107" s="35"/>
      <c r="N107" s="35"/>
    </row>
    <row r="108" spans="1:14" x14ac:dyDescent="0.25">
      <c r="A108" s="4" t="s">
        <v>29</v>
      </c>
      <c r="B108" s="82">
        <v>3396</v>
      </c>
      <c r="C108" s="82">
        <v>13000</v>
      </c>
      <c r="D108" s="82">
        <v>8000</v>
      </c>
      <c r="E108" s="82">
        <v>5723.25</v>
      </c>
      <c r="F108" s="77">
        <f t="shared" si="54"/>
        <v>1.685291519434629</v>
      </c>
      <c r="G108" s="77">
        <f t="shared" si="64"/>
        <v>0.71540625000000002</v>
      </c>
      <c r="I108" s="36"/>
      <c r="L108" s="35"/>
      <c r="M108" s="35"/>
      <c r="N108" s="35"/>
    </row>
    <row r="109" spans="1:14" x14ac:dyDescent="0.25">
      <c r="A109" s="4" t="s">
        <v>30</v>
      </c>
      <c r="B109" s="82">
        <v>3680</v>
      </c>
      <c r="C109" s="82">
        <v>7000</v>
      </c>
      <c r="D109" s="82">
        <v>6000</v>
      </c>
      <c r="E109" s="82">
        <v>2400</v>
      </c>
      <c r="F109" s="77">
        <f t="shared" si="54"/>
        <v>0.65217391304347827</v>
      </c>
      <c r="G109" s="77">
        <f t="shared" si="64"/>
        <v>0.4</v>
      </c>
      <c r="I109" s="36"/>
      <c r="L109" s="35"/>
      <c r="M109" s="35"/>
      <c r="N109" s="35"/>
    </row>
    <row r="110" spans="1:14" x14ac:dyDescent="0.25">
      <c r="A110" s="4" t="s">
        <v>31</v>
      </c>
      <c r="B110" s="82">
        <v>0</v>
      </c>
      <c r="C110" s="82">
        <v>5000</v>
      </c>
      <c r="D110" s="82">
        <v>0</v>
      </c>
      <c r="E110" s="82">
        <v>0</v>
      </c>
      <c r="F110" s="77">
        <f t="shared" si="54"/>
        <v>0</v>
      </c>
      <c r="G110" s="77">
        <f t="shared" si="64"/>
        <v>0</v>
      </c>
      <c r="I110" s="36"/>
      <c r="L110" s="35"/>
      <c r="M110" s="35"/>
      <c r="N110" s="35"/>
    </row>
    <row r="111" spans="1:14" x14ac:dyDescent="0.25">
      <c r="A111" s="11" t="s">
        <v>32</v>
      </c>
      <c r="B111" s="14">
        <f t="shared" ref="B111" si="67">SUM(B112:B123)</f>
        <v>395000</v>
      </c>
      <c r="C111" s="14">
        <f>SUM(C112:C123)</f>
        <v>390200</v>
      </c>
      <c r="D111" s="14">
        <f t="shared" ref="D111:E111" si="68">SUM(D112:D123)</f>
        <v>377900</v>
      </c>
      <c r="E111" s="14">
        <f t="shared" si="68"/>
        <v>255570.43</v>
      </c>
      <c r="F111" s="19">
        <f t="shared" si="54"/>
        <v>0.64701374683544299</v>
      </c>
      <c r="G111" s="19">
        <f t="shared" si="64"/>
        <v>0.67629116168298486</v>
      </c>
      <c r="I111" s="36"/>
      <c r="L111" s="35"/>
      <c r="M111" s="35"/>
      <c r="N111" s="35"/>
    </row>
    <row r="112" spans="1:14" x14ac:dyDescent="0.25">
      <c r="A112" s="4" t="s">
        <v>33</v>
      </c>
      <c r="B112" s="82">
        <v>36000.04</v>
      </c>
      <c r="C112" s="82">
        <v>35000</v>
      </c>
      <c r="D112" s="82">
        <v>35000</v>
      </c>
      <c r="E112" s="82">
        <v>20319.349999999999</v>
      </c>
      <c r="F112" s="77">
        <f t="shared" si="54"/>
        <v>0.5644257617491536</v>
      </c>
      <c r="G112" s="77">
        <f t="shared" si="64"/>
        <v>0.58055285714285709</v>
      </c>
      <c r="I112" s="36"/>
      <c r="L112" s="35"/>
      <c r="M112" s="35"/>
      <c r="N112" s="35"/>
    </row>
    <row r="113" spans="1:14" x14ac:dyDescent="0.25">
      <c r="A113" s="4" t="s">
        <v>34</v>
      </c>
      <c r="B113" s="82">
        <v>6203.22</v>
      </c>
      <c r="C113" s="82">
        <v>8000</v>
      </c>
      <c r="D113" s="82">
        <v>5000</v>
      </c>
      <c r="E113" s="82">
        <v>2850.74</v>
      </c>
      <c r="F113" s="77">
        <f t="shared" si="54"/>
        <v>0.4595581004704008</v>
      </c>
      <c r="G113" s="77">
        <f t="shared" si="64"/>
        <v>0.57014799999999999</v>
      </c>
      <c r="I113" s="36"/>
      <c r="L113" s="35"/>
      <c r="M113" s="35"/>
      <c r="N113" s="35"/>
    </row>
    <row r="114" spans="1:14" x14ac:dyDescent="0.25">
      <c r="A114" s="4" t="s">
        <v>35</v>
      </c>
      <c r="B114" s="82">
        <v>16012.8</v>
      </c>
      <c r="C114" s="82">
        <v>30000</v>
      </c>
      <c r="D114" s="82">
        <v>20000</v>
      </c>
      <c r="E114" s="82">
        <v>1444.5</v>
      </c>
      <c r="F114" s="77">
        <f t="shared" si="54"/>
        <v>9.0209082733812951E-2</v>
      </c>
      <c r="G114" s="77">
        <f t="shared" si="64"/>
        <v>7.2224999999999998E-2</v>
      </c>
      <c r="I114" s="36"/>
      <c r="L114" s="35"/>
      <c r="M114" s="35"/>
      <c r="N114" s="35"/>
    </row>
    <row r="115" spans="1:14" x14ac:dyDescent="0.25">
      <c r="A115" s="4" t="s">
        <v>36</v>
      </c>
      <c r="B115" s="82">
        <v>28111.02</v>
      </c>
      <c r="C115" s="82">
        <v>40000</v>
      </c>
      <c r="D115" s="82">
        <v>40000</v>
      </c>
      <c r="E115" s="82">
        <v>7875.39</v>
      </c>
      <c r="F115" s="77">
        <f t="shared" si="54"/>
        <v>0.28015312144489957</v>
      </c>
      <c r="G115" s="77">
        <f t="shared" si="64"/>
        <v>0.19688475</v>
      </c>
      <c r="I115" s="36"/>
    </row>
    <row r="116" spans="1:14" x14ac:dyDescent="0.25">
      <c r="A116" s="4" t="s">
        <v>37</v>
      </c>
      <c r="B116" s="82">
        <v>20365.8</v>
      </c>
      <c r="C116" s="82">
        <v>30000</v>
      </c>
      <c r="D116" s="82">
        <v>30000</v>
      </c>
      <c r="E116" s="82">
        <v>16474.830000000002</v>
      </c>
      <c r="F116" s="77">
        <f t="shared" si="54"/>
        <v>0.80894587985740807</v>
      </c>
      <c r="G116" s="77">
        <f t="shared" si="64"/>
        <v>0.54916100000000001</v>
      </c>
      <c r="I116" s="36"/>
    </row>
    <row r="117" spans="1:14" x14ac:dyDescent="0.25">
      <c r="A117" s="4" t="s">
        <v>38</v>
      </c>
      <c r="B117" s="82">
        <v>89991.3</v>
      </c>
      <c r="C117" s="82">
        <v>80000</v>
      </c>
      <c r="D117" s="82">
        <v>100000</v>
      </c>
      <c r="E117" s="82">
        <v>72370.91</v>
      </c>
      <c r="F117" s="77">
        <f t="shared" si="54"/>
        <v>0.8041989614551629</v>
      </c>
      <c r="G117" s="77">
        <f t="shared" si="64"/>
        <v>0.72370909999999999</v>
      </c>
      <c r="I117" s="36"/>
    </row>
    <row r="118" spans="1:14" x14ac:dyDescent="0.25">
      <c r="A118" s="4" t="s">
        <v>39</v>
      </c>
      <c r="B118" s="82">
        <v>112.99</v>
      </c>
      <c r="C118" s="82">
        <v>500</v>
      </c>
      <c r="D118" s="82">
        <v>1000</v>
      </c>
      <c r="E118" s="82">
        <v>156.5</v>
      </c>
      <c r="F118" s="77">
        <f t="shared" si="54"/>
        <v>1.3850783255155323</v>
      </c>
      <c r="G118" s="77">
        <f t="shared" si="64"/>
        <v>0.1565</v>
      </c>
      <c r="I118" s="36"/>
    </row>
    <row r="119" spans="1:14" x14ac:dyDescent="0.25">
      <c r="A119" s="4" t="s">
        <v>40</v>
      </c>
      <c r="B119" s="82">
        <v>91296.42</v>
      </c>
      <c r="C119" s="82">
        <v>100000</v>
      </c>
      <c r="D119" s="82">
        <v>110000</v>
      </c>
      <c r="E119" s="82">
        <v>48060</v>
      </c>
      <c r="F119" s="77">
        <f t="shared" si="54"/>
        <v>0.52641713661937672</v>
      </c>
      <c r="G119" s="77">
        <f t="shared" si="64"/>
        <v>0.43690909090909091</v>
      </c>
      <c r="I119" s="36"/>
    </row>
    <row r="120" spans="1:14" x14ac:dyDescent="0.25">
      <c r="A120" s="4" t="s">
        <v>173</v>
      </c>
      <c r="B120" s="82">
        <v>0</v>
      </c>
      <c r="C120" s="82">
        <v>0</v>
      </c>
      <c r="D120" s="82">
        <v>0</v>
      </c>
      <c r="E120" s="82">
        <v>63912.5</v>
      </c>
      <c r="F120" s="77">
        <f t="shared" si="54"/>
        <v>0</v>
      </c>
      <c r="G120" s="77">
        <f t="shared" si="64"/>
        <v>0</v>
      </c>
      <c r="I120" s="36"/>
    </row>
    <row r="121" spans="1:14" x14ac:dyDescent="0.25">
      <c r="A121" s="4" t="s">
        <v>41</v>
      </c>
      <c r="B121" s="82">
        <v>16367.03</v>
      </c>
      <c r="C121" s="82">
        <v>15000</v>
      </c>
      <c r="D121" s="82">
        <v>14000</v>
      </c>
      <c r="E121" s="82">
        <v>8655.3799999999992</v>
      </c>
      <c r="F121" s="77">
        <f t="shared" si="54"/>
        <v>0.5288302153781107</v>
      </c>
      <c r="G121" s="77">
        <f t="shared" si="64"/>
        <v>0.6182414285714285</v>
      </c>
      <c r="I121" s="36"/>
    </row>
    <row r="122" spans="1:14" x14ac:dyDescent="0.25">
      <c r="A122" s="4" t="s">
        <v>42</v>
      </c>
      <c r="B122" s="82">
        <v>66858.17</v>
      </c>
      <c r="C122" s="82">
        <v>30000</v>
      </c>
      <c r="D122" s="82">
        <v>22900</v>
      </c>
      <c r="E122" s="82">
        <v>13450.33</v>
      </c>
      <c r="F122" s="77">
        <f t="shared" si="54"/>
        <v>0.20117705883963022</v>
      </c>
      <c r="G122" s="77">
        <f t="shared" si="64"/>
        <v>0.58735065502183403</v>
      </c>
      <c r="I122" s="36"/>
    </row>
    <row r="123" spans="1:14" x14ac:dyDescent="0.25">
      <c r="A123" s="4" t="s">
        <v>43</v>
      </c>
      <c r="B123" s="82">
        <v>23681.21</v>
      </c>
      <c r="C123" s="82">
        <v>21700</v>
      </c>
      <c r="D123" s="82">
        <v>0</v>
      </c>
      <c r="E123" s="82">
        <v>0</v>
      </c>
      <c r="F123" s="77">
        <f t="shared" si="54"/>
        <v>0</v>
      </c>
      <c r="G123" s="77">
        <f t="shared" si="64"/>
        <v>0</v>
      </c>
      <c r="I123" s="36"/>
    </row>
    <row r="124" spans="1:14" x14ac:dyDescent="0.25">
      <c r="A124" s="11" t="s">
        <v>44</v>
      </c>
      <c r="B124" s="14">
        <f t="shared" ref="B124" si="69">SUM(B125:B144)</f>
        <v>621746.18999999994</v>
      </c>
      <c r="C124" s="14">
        <f>SUM(C125:C144)</f>
        <v>600800</v>
      </c>
      <c r="D124" s="14">
        <f t="shared" ref="D124:E124" si="70">SUM(D125:D144)</f>
        <v>609100</v>
      </c>
      <c r="E124" s="14">
        <f t="shared" si="70"/>
        <v>291969.98</v>
      </c>
      <c r="F124" s="19">
        <f t="shared" si="54"/>
        <v>0.46959673367680793</v>
      </c>
      <c r="G124" s="19">
        <f t="shared" si="64"/>
        <v>0.47934654408143157</v>
      </c>
      <c r="I124" s="36"/>
    </row>
    <row r="125" spans="1:14" x14ac:dyDescent="0.25">
      <c r="A125" s="4" t="s">
        <v>45</v>
      </c>
      <c r="B125" s="82">
        <v>24743.119999999999</v>
      </c>
      <c r="C125" s="82">
        <v>27000</v>
      </c>
      <c r="D125" s="82">
        <v>26000</v>
      </c>
      <c r="E125" s="82">
        <v>9960.7800000000007</v>
      </c>
      <c r="F125" s="77">
        <f t="shared" si="54"/>
        <v>0.40256766325346199</v>
      </c>
      <c r="G125" s="77">
        <f t="shared" si="64"/>
        <v>0.38310692307692312</v>
      </c>
      <c r="I125" s="36"/>
    </row>
    <row r="126" spans="1:14" x14ac:dyDescent="0.25">
      <c r="A126" s="4" t="s">
        <v>46</v>
      </c>
      <c r="B126" s="82">
        <v>4353.03</v>
      </c>
      <c r="C126" s="82">
        <v>6000</v>
      </c>
      <c r="D126" s="82">
        <v>6000</v>
      </c>
      <c r="E126" s="82">
        <v>2176.5</v>
      </c>
      <c r="F126" s="77">
        <f t="shared" si="54"/>
        <v>0.49999655412436855</v>
      </c>
      <c r="G126" s="77">
        <f t="shared" si="64"/>
        <v>0.36275000000000002</v>
      </c>
      <c r="I126" s="36"/>
    </row>
    <row r="127" spans="1:14" x14ac:dyDescent="0.25">
      <c r="A127" s="4" t="s">
        <v>47</v>
      </c>
      <c r="B127" s="82">
        <v>0</v>
      </c>
      <c r="C127" s="82">
        <v>4000</v>
      </c>
      <c r="D127" s="82">
        <v>4000</v>
      </c>
      <c r="E127" s="82">
        <v>600</v>
      </c>
      <c r="F127" s="77">
        <f t="shared" si="54"/>
        <v>0</v>
      </c>
      <c r="G127" s="77">
        <f t="shared" si="64"/>
        <v>0.15</v>
      </c>
      <c r="I127" s="36"/>
    </row>
    <row r="128" spans="1:14" x14ac:dyDescent="0.25">
      <c r="A128" s="4" t="s">
        <v>48</v>
      </c>
      <c r="B128" s="82">
        <v>221613.51</v>
      </c>
      <c r="C128" s="82">
        <v>150300</v>
      </c>
      <c r="D128" s="82">
        <v>190000</v>
      </c>
      <c r="E128" s="82">
        <v>101615.29</v>
      </c>
      <c r="F128" s="77">
        <f t="shared" si="54"/>
        <v>0.45852479842045724</v>
      </c>
      <c r="G128" s="77">
        <f t="shared" si="64"/>
        <v>0.53481731578947367</v>
      </c>
      <c r="I128" s="36"/>
    </row>
    <row r="129" spans="1:9" x14ac:dyDescent="0.25">
      <c r="A129" s="4" t="s">
        <v>49</v>
      </c>
      <c r="B129" s="82">
        <v>129482.57</v>
      </c>
      <c r="C129" s="82">
        <v>130000</v>
      </c>
      <c r="D129" s="82">
        <v>130000</v>
      </c>
      <c r="E129" s="82">
        <v>65344.42</v>
      </c>
      <c r="F129" s="77">
        <f t="shared" si="54"/>
        <v>0.50465804007442849</v>
      </c>
      <c r="G129" s="77">
        <f t="shared" si="64"/>
        <v>0.50264938461538455</v>
      </c>
      <c r="I129" s="36"/>
    </row>
    <row r="130" spans="1:9" x14ac:dyDescent="0.25">
      <c r="A130" s="4" t="s">
        <v>50</v>
      </c>
      <c r="B130" s="82">
        <v>960</v>
      </c>
      <c r="C130" s="82">
        <v>1000</v>
      </c>
      <c r="D130" s="82">
        <v>1000</v>
      </c>
      <c r="E130" s="82">
        <v>480</v>
      </c>
      <c r="F130" s="77">
        <f t="shared" si="54"/>
        <v>0.5</v>
      </c>
      <c r="G130" s="77">
        <f t="shared" si="64"/>
        <v>0.48</v>
      </c>
      <c r="I130" s="36"/>
    </row>
    <row r="131" spans="1:9" x14ac:dyDescent="0.25">
      <c r="A131" s="4" t="s">
        <v>51</v>
      </c>
      <c r="B131" s="82">
        <v>21117.57</v>
      </c>
      <c r="C131" s="82">
        <v>22000</v>
      </c>
      <c r="D131" s="82">
        <v>22000</v>
      </c>
      <c r="E131" s="82">
        <v>11405.52</v>
      </c>
      <c r="F131" s="77">
        <f t="shared" si="54"/>
        <v>0.54009623266313311</v>
      </c>
      <c r="G131" s="77">
        <f t="shared" si="64"/>
        <v>0.51843272727272727</v>
      </c>
      <c r="I131" s="36"/>
    </row>
    <row r="132" spans="1:9" x14ac:dyDescent="0.25">
      <c r="A132" s="4" t="s">
        <v>52</v>
      </c>
      <c r="B132" s="82">
        <v>34676.1</v>
      </c>
      <c r="C132" s="82">
        <v>37000</v>
      </c>
      <c r="D132" s="82">
        <v>37000</v>
      </c>
      <c r="E132" s="82">
        <v>17156.7</v>
      </c>
      <c r="F132" s="77">
        <f t="shared" si="54"/>
        <v>0.49477017311635396</v>
      </c>
      <c r="G132" s="77">
        <f t="shared" si="64"/>
        <v>0.46369459459459461</v>
      </c>
      <c r="I132" s="36"/>
    </row>
    <row r="133" spans="1:9" x14ac:dyDescent="0.25">
      <c r="A133" s="4" t="s">
        <v>53</v>
      </c>
      <c r="B133" s="82">
        <v>7500</v>
      </c>
      <c r="C133" s="82">
        <v>8000</v>
      </c>
      <c r="D133" s="82">
        <v>8000</v>
      </c>
      <c r="E133" s="82">
        <v>2656.25</v>
      </c>
      <c r="F133" s="77">
        <f t="shared" si="54"/>
        <v>0.35416666666666669</v>
      </c>
      <c r="G133" s="77">
        <f t="shared" si="64"/>
        <v>0.33203125</v>
      </c>
      <c r="I133" s="36"/>
    </row>
    <row r="134" spans="1:9" x14ac:dyDescent="0.25">
      <c r="A134" s="4" t="s">
        <v>54</v>
      </c>
      <c r="B134" s="82">
        <v>28250</v>
      </c>
      <c r="C134" s="82">
        <v>29000</v>
      </c>
      <c r="D134" s="82">
        <v>29000</v>
      </c>
      <c r="E134" s="82">
        <v>11675</v>
      </c>
      <c r="F134" s="77">
        <f t="shared" si="54"/>
        <v>0.41327433628318583</v>
      </c>
      <c r="G134" s="77">
        <f t="shared" si="64"/>
        <v>0.40258620689655172</v>
      </c>
      <c r="I134" s="36"/>
    </row>
    <row r="135" spans="1:9" x14ac:dyDescent="0.25">
      <c r="A135" s="4" t="s">
        <v>55</v>
      </c>
      <c r="B135" s="82">
        <v>51443.03</v>
      </c>
      <c r="C135" s="82">
        <v>51000</v>
      </c>
      <c r="D135" s="82">
        <v>51000</v>
      </c>
      <c r="E135" s="82">
        <v>28098.1</v>
      </c>
      <c r="F135" s="77">
        <f t="shared" si="54"/>
        <v>0.54619838683685618</v>
      </c>
      <c r="G135" s="77">
        <f t="shared" si="64"/>
        <v>0.55094313725490196</v>
      </c>
      <c r="I135" s="36"/>
    </row>
    <row r="136" spans="1:9" x14ac:dyDescent="0.25">
      <c r="A136" s="4" t="s">
        <v>56</v>
      </c>
      <c r="B136" s="82">
        <v>8439.02</v>
      </c>
      <c r="C136" s="82">
        <v>8500</v>
      </c>
      <c r="D136" s="82">
        <v>42000</v>
      </c>
      <c r="E136" s="82">
        <v>8439.02</v>
      </c>
      <c r="F136" s="77">
        <f t="shared" si="54"/>
        <v>1</v>
      </c>
      <c r="G136" s="77">
        <f t="shared" si="64"/>
        <v>0.20092904761904762</v>
      </c>
      <c r="I136" s="36"/>
    </row>
    <row r="137" spans="1:9" x14ac:dyDescent="0.25">
      <c r="A137" s="4" t="s">
        <v>57</v>
      </c>
      <c r="B137" s="82">
        <v>4732.75</v>
      </c>
      <c r="C137" s="82">
        <v>75000</v>
      </c>
      <c r="D137" s="82">
        <v>26000</v>
      </c>
      <c r="E137" s="82">
        <v>3035</v>
      </c>
      <c r="F137" s="77">
        <f t="shared" si="54"/>
        <v>0.64127621361787546</v>
      </c>
      <c r="G137" s="77">
        <f t="shared" si="64"/>
        <v>0.11673076923076924</v>
      </c>
      <c r="I137" s="36"/>
    </row>
    <row r="138" spans="1:9" x14ac:dyDescent="0.25">
      <c r="A138" s="4" t="s">
        <v>58</v>
      </c>
      <c r="B138" s="82">
        <v>20625</v>
      </c>
      <c r="C138" s="82">
        <v>0</v>
      </c>
      <c r="D138" s="82">
        <v>0</v>
      </c>
      <c r="E138" s="82">
        <v>0</v>
      </c>
      <c r="F138" s="77">
        <f t="shared" si="54"/>
        <v>0</v>
      </c>
      <c r="G138" s="77">
        <f t="shared" si="64"/>
        <v>0</v>
      </c>
      <c r="I138" s="36"/>
    </row>
    <row r="139" spans="1:9" x14ac:dyDescent="0.25">
      <c r="A139" s="4" t="s">
        <v>59</v>
      </c>
      <c r="B139" s="82">
        <v>937.5</v>
      </c>
      <c r="C139" s="82">
        <v>0</v>
      </c>
      <c r="D139" s="82">
        <v>2100</v>
      </c>
      <c r="E139" s="82">
        <v>3941</v>
      </c>
      <c r="F139" s="77">
        <f t="shared" si="54"/>
        <v>4.2037333333333331</v>
      </c>
      <c r="G139" s="77">
        <f t="shared" si="64"/>
        <v>1.8766666666666667</v>
      </c>
      <c r="I139" s="36"/>
    </row>
    <row r="140" spans="1:9" x14ac:dyDescent="0.25">
      <c r="A140" s="4" t="s">
        <v>60</v>
      </c>
      <c r="B140" s="82">
        <v>12700</v>
      </c>
      <c r="C140" s="82">
        <v>18000</v>
      </c>
      <c r="D140" s="82">
        <v>18000</v>
      </c>
      <c r="E140" s="82">
        <v>8412.5</v>
      </c>
      <c r="F140" s="77">
        <f t="shared" si="54"/>
        <v>0.66240157480314965</v>
      </c>
      <c r="G140" s="77">
        <f t="shared" si="64"/>
        <v>0.46736111111111112</v>
      </c>
      <c r="I140" s="36"/>
    </row>
    <row r="141" spans="1:9" x14ac:dyDescent="0.25">
      <c r="A141" s="4" t="s">
        <v>61</v>
      </c>
      <c r="B141" s="82">
        <v>787.5</v>
      </c>
      <c r="C141" s="82">
        <v>0</v>
      </c>
      <c r="D141" s="82">
        <v>0</v>
      </c>
      <c r="E141" s="82">
        <v>0</v>
      </c>
      <c r="F141" s="77">
        <f t="shared" si="54"/>
        <v>0</v>
      </c>
      <c r="G141" s="77">
        <f t="shared" si="64"/>
        <v>0</v>
      </c>
      <c r="I141" s="36"/>
    </row>
    <row r="142" spans="1:9" x14ac:dyDescent="0.25">
      <c r="A142" s="4" t="s">
        <v>62</v>
      </c>
      <c r="B142" s="82">
        <v>9976</v>
      </c>
      <c r="C142" s="82">
        <v>14000</v>
      </c>
      <c r="D142" s="82">
        <v>17000</v>
      </c>
      <c r="E142" s="82">
        <v>16973.900000000001</v>
      </c>
      <c r="F142" s="77">
        <f t="shared" si="54"/>
        <v>1.7014735364875704</v>
      </c>
      <c r="G142" s="77">
        <f t="shared" si="64"/>
        <v>0.99846470588235303</v>
      </c>
      <c r="I142" s="36"/>
    </row>
    <row r="143" spans="1:9" x14ac:dyDescent="0.25">
      <c r="A143" s="4" t="s">
        <v>63</v>
      </c>
      <c r="B143" s="82">
        <v>39409.49</v>
      </c>
      <c r="C143" s="82">
        <v>20000</v>
      </c>
      <c r="D143" s="82">
        <v>0</v>
      </c>
      <c r="E143" s="82">
        <v>0</v>
      </c>
      <c r="F143" s="77">
        <f t="shared" si="54"/>
        <v>0</v>
      </c>
      <c r="G143" s="77">
        <f t="shared" si="64"/>
        <v>0</v>
      </c>
      <c r="I143" s="36"/>
    </row>
    <row r="144" spans="1:9" x14ac:dyDescent="0.25">
      <c r="A144" s="4" t="s">
        <v>64</v>
      </c>
      <c r="B144" s="82">
        <v>0</v>
      </c>
      <c r="C144" s="82">
        <v>0</v>
      </c>
      <c r="D144" s="82">
        <v>0</v>
      </c>
      <c r="E144" s="82">
        <v>0</v>
      </c>
      <c r="F144" s="77">
        <f t="shared" si="54"/>
        <v>0</v>
      </c>
      <c r="G144" s="77">
        <f t="shared" si="64"/>
        <v>0</v>
      </c>
      <c r="I144" s="36"/>
    </row>
    <row r="145" spans="1:9" x14ac:dyDescent="0.25">
      <c r="A145" s="11" t="s">
        <v>17</v>
      </c>
      <c r="B145" s="14">
        <f t="shared" ref="B145" si="71">SUM(B146:B150)</f>
        <v>5500</v>
      </c>
      <c r="C145" s="14">
        <f>SUM(C146:C150)</f>
        <v>13000</v>
      </c>
      <c r="D145" s="14">
        <f t="shared" ref="D145:E145" si="72">SUM(D146:D150)</f>
        <v>18000</v>
      </c>
      <c r="E145" s="14">
        <f t="shared" si="72"/>
        <v>4599.1899999999996</v>
      </c>
      <c r="F145" s="19">
        <f t="shared" si="54"/>
        <v>0.83621636363636354</v>
      </c>
      <c r="G145" s="19">
        <f t="shared" si="64"/>
        <v>0.25551055555555552</v>
      </c>
      <c r="I145" s="36"/>
    </row>
    <row r="146" spans="1:9" x14ac:dyDescent="0.25">
      <c r="A146" s="4" t="s">
        <v>65</v>
      </c>
      <c r="B146" s="82">
        <v>1682.5</v>
      </c>
      <c r="C146" s="82">
        <v>5000</v>
      </c>
      <c r="D146" s="82">
        <v>5000</v>
      </c>
      <c r="E146" s="82">
        <v>1978.61</v>
      </c>
      <c r="F146" s="77">
        <f t="shared" si="54"/>
        <v>1.1759940564635958</v>
      </c>
      <c r="G146" s="77">
        <f t="shared" si="64"/>
        <v>0.39572199999999996</v>
      </c>
      <c r="I146" s="36"/>
    </row>
    <row r="147" spans="1:9" x14ac:dyDescent="0.25">
      <c r="A147" s="4" t="s">
        <v>66</v>
      </c>
      <c r="B147" s="82">
        <v>2000</v>
      </c>
      <c r="C147" s="82">
        <v>4000</v>
      </c>
      <c r="D147" s="82">
        <v>4000</v>
      </c>
      <c r="E147" s="82">
        <v>1800</v>
      </c>
      <c r="F147" s="77">
        <f t="shared" ref="F147:F219" si="73">+IFERROR(E147/B147,)</f>
        <v>0.9</v>
      </c>
      <c r="G147" s="77">
        <f t="shared" si="64"/>
        <v>0.45</v>
      </c>
      <c r="I147" s="36"/>
    </row>
    <row r="148" spans="1:9" x14ac:dyDescent="0.25">
      <c r="A148" s="4" t="s">
        <v>67</v>
      </c>
      <c r="B148" s="82">
        <v>500</v>
      </c>
      <c r="C148" s="82">
        <v>1000</v>
      </c>
      <c r="D148" s="82">
        <v>1000</v>
      </c>
      <c r="E148" s="82">
        <v>0</v>
      </c>
      <c r="F148" s="77">
        <f t="shared" si="73"/>
        <v>0</v>
      </c>
      <c r="G148" s="77">
        <f t="shared" si="64"/>
        <v>0</v>
      </c>
      <c r="I148" s="36"/>
    </row>
    <row r="149" spans="1:9" x14ac:dyDescent="0.25">
      <c r="A149" s="4" t="s">
        <v>68</v>
      </c>
      <c r="B149" s="82">
        <v>1317.5</v>
      </c>
      <c r="C149" s="82">
        <v>3000</v>
      </c>
      <c r="D149" s="82">
        <v>3000</v>
      </c>
      <c r="E149" s="82">
        <v>0</v>
      </c>
      <c r="F149" s="77">
        <f t="shared" ref="F149" si="74">+IFERROR(E149/B149,)</f>
        <v>0</v>
      </c>
      <c r="G149" s="77">
        <f t="shared" ref="G149" si="75">+IFERROR(E149/D149,)</f>
        <v>0</v>
      </c>
      <c r="I149" s="36"/>
    </row>
    <row r="150" spans="1:9" x14ac:dyDescent="0.25">
      <c r="A150" s="4" t="s">
        <v>174</v>
      </c>
      <c r="B150" s="82">
        <v>0</v>
      </c>
      <c r="C150" s="82">
        <v>0</v>
      </c>
      <c r="D150" s="82">
        <v>5000</v>
      </c>
      <c r="E150" s="82">
        <v>820.58</v>
      </c>
      <c r="F150" s="77">
        <f t="shared" si="73"/>
        <v>0</v>
      </c>
      <c r="G150" s="77">
        <f t="shared" si="64"/>
        <v>0.16411600000000001</v>
      </c>
      <c r="I150" s="36"/>
    </row>
    <row r="151" spans="1:9" x14ac:dyDescent="0.25">
      <c r="A151" s="11" t="s">
        <v>69</v>
      </c>
      <c r="B151" s="14">
        <f t="shared" ref="B151" si="76">SUM(B152)</f>
        <v>8153.81</v>
      </c>
      <c r="C151" s="14">
        <f>SUM(C152)</f>
        <v>8000</v>
      </c>
      <c r="D151" s="14">
        <f>SUM(D152)</f>
        <v>8000</v>
      </c>
      <c r="E151" s="14">
        <f t="shared" ref="E151" si="77">SUM(E152)</f>
        <v>3708.5</v>
      </c>
      <c r="F151" s="19">
        <f t="shared" si="73"/>
        <v>0.45481805438193923</v>
      </c>
      <c r="G151" s="19">
        <f>+IFERROR(E151/D151,)</f>
        <v>0.46356249999999999</v>
      </c>
      <c r="I151" s="36"/>
    </row>
    <row r="152" spans="1:9" x14ac:dyDescent="0.25">
      <c r="A152" s="4" t="s">
        <v>70</v>
      </c>
      <c r="B152" s="82">
        <v>8153.81</v>
      </c>
      <c r="C152" s="82">
        <v>8000</v>
      </c>
      <c r="D152" s="82">
        <v>8000</v>
      </c>
      <c r="E152" s="82">
        <v>3708.5</v>
      </c>
      <c r="F152" s="77">
        <f t="shared" si="73"/>
        <v>0.45481805438193923</v>
      </c>
      <c r="G152" s="77">
        <f t="shared" si="64"/>
        <v>0.46356249999999999</v>
      </c>
      <c r="I152" s="36"/>
    </row>
    <row r="153" spans="1:9" ht="30" x14ac:dyDescent="0.25">
      <c r="A153" s="8" t="s">
        <v>71</v>
      </c>
      <c r="B153" s="15">
        <f t="shared" ref="B153:E153" si="78">B154</f>
        <v>29612.5</v>
      </c>
      <c r="C153" s="15">
        <f t="shared" ref="C153:C155" si="79">C154</f>
        <v>0</v>
      </c>
      <c r="D153" s="15">
        <f t="shared" si="78"/>
        <v>70000</v>
      </c>
      <c r="E153" s="15">
        <f t="shared" si="78"/>
        <v>0</v>
      </c>
      <c r="F153" s="17">
        <f t="shared" si="73"/>
        <v>0</v>
      </c>
      <c r="G153" s="17">
        <f t="shared" si="64"/>
        <v>0</v>
      </c>
      <c r="I153" s="36"/>
    </row>
    <row r="154" spans="1:9" x14ac:dyDescent="0.25">
      <c r="A154" s="58" t="s">
        <v>26</v>
      </c>
      <c r="B154" s="53">
        <f t="shared" ref="B154:E154" si="80">B155</f>
        <v>29612.5</v>
      </c>
      <c r="C154" s="53">
        <f t="shared" si="79"/>
        <v>0</v>
      </c>
      <c r="D154" s="53">
        <f t="shared" si="80"/>
        <v>70000</v>
      </c>
      <c r="E154" s="53">
        <f t="shared" si="80"/>
        <v>0</v>
      </c>
      <c r="F154" s="79">
        <f t="shared" si="73"/>
        <v>0</v>
      </c>
      <c r="G154" s="79">
        <f t="shared" si="64"/>
        <v>0</v>
      </c>
      <c r="I154" s="36"/>
    </row>
    <row r="155" spans="1:9" x14ac:dyDescent="0.25">
      <c r="A155" s="11" t="s">
        <v>44</v>
      </c>
      <c r="B155" s="14">
        <f t="shared" ref="B155:E155" si="81">B156</f>
        <v>29612.5</v>
      </c>
      <c r="C155" s="14">
        <f t="shared" si="79"/>
        <v>0</v>
      </c>
      <c r="D155" s="14">
        <f t="shared" si="81"/>
        <v>70000</v>
      </c>
      <c r="E155" s="14">
        <f t="shared" si="81"/>
        <v>0</v>
      </c>
      <c r="F155" s="19">
        <f t="shared" si="73"/>
        <v>0</v>
      </c>
      <c r="G155" s="19">
        <f t="shared" si="64"/>
        <v>0</v>
      </c>
      <c r="I155" s="36"/>
    </row>
    <row r="156" spans="1:9" x14ac:dyDescent="0.25">
      <c r="A156" s="4" t="s">
        <v>48</v>
      </c>
      <c r="B156" s="82">
        <v>29612.5</v>
      </c>
      <c r="C156" s="82">
        <v>0</v>
      </c>
      <c r="D156" s="82">
        <v>70000</v>
      </c>
      <c r="E156" s="82">
        <v>0</v>
      </c>
      <c r="F156" s="77">
        <f t="shared" si="73"/>
        <v>0</v>
      </c>
      <c r="G156" s="77">
        <f t="shared" si="64"/>
        <v>0</v>
      </c>
      <c r="I156" s="36"/>
    </row>
    <row r="157" spans="1:9" x14ac:dyDescent="0.25">
      <c r="A157" s="7" t="s">
        <v>72</v>
      </c>
      <c r="B157" s="15">
        <f t="shared" ref="B157:E157" si="82">B158</f>
        <v>9919668.3800000008</v>
      </c>
      <c r="C157" s="15">
        <f t="shared" si="82"/>
        <v>10687000</v>
      </c>
      <c r="D157" s="15">
        <f t="shared" si="82"/>
        <v>10025000</v>
      </c>
      <c r="E157" s="15">
        <f t="shared" si="82"/>
        <v>5124526.3899999997</v>
      </c>
      <c r="F157" s="17">
        <f t="shared" si="73"/>
        <v>0.5166025913055774</v>
      </c>
      <c r="G157" s="17">
        <f t="shared" si="64"/>
        <v>0.51117470224438899</v>
      </c>
      <c r="I157" s="36"/>
    </row>
    <row r="158" spans="1:9" x14ac:dyDescent="0.25">
      <c r="A158" s="57" t="s">
        <v>2</v>
      </c>
      <c r="B158" s="53">
        <f t="shared" ref="B158" si="83">B159+B162+B174+B168+B172+B177+B180</f>
        <v>9919668.3800000008</v>
      </c>
      <c r="C158" s="53">
        <f>C159+C162+C174+C168+C172+C177+C180</f>
        <v>10687000</v>
      </c>
      <c r="D158" s="53">
        <f t="shared" ref="D158:E158" si="84">D159+D162+D174+D168+D172+D177+D180</f>
        <v>10025000</v>
      </c>
      <c r="E158" s="53">
        <f t="shared" si="84"/>
        <v>5124526.3899999997</v>
      </c>
      <c r="F158" s="79">
        <f t="shared" si="73"/>
        <v>0.5166025913055774</v>
      </c>
      <c r="G158" s="79">
        <f t="shared" si="64"/>
        <v>0.51117470224438899</v>
      </c>
      <c r="I158" s="36"/>
    </row>
    <row r="159" spans="1:9" x14ac:dyDescent="0.25">
      <c r="A159" s="12" t="s">
        <v>3</v>
      </c>
      <c r="B159" s="14">
        <f t="shared" ref="B159" si="85">SUM(B160:B161)</f>
        <v>7927762.0999999996</v>
      </c>
      <c r="C159" s="14">
        <f t="shared" ref="C159:E159" si="86">SUM(C160:C161)</f>
        <v>8700000</v>
      </c>
      <c r="D159" s="14">
        <f t="shared" si="86"/>
        <v>8000000</v>
      </c>
      <c r="E159" s="14">
        <f t="shared" si="86"/>
        <v>4088913.42</v>
      </c>
      <c r="F159" s="19">
        <f t="shared" si="73"/>
        <v>0.51577145837915594</v>
      </c>
      <c r="G159" s="19">
        <f>+IFERROR(E159/D159,)</f>
        <v>0.51111417749999999</v>
      </c>
      <c r="I159" s="36"/>
    </row>
    <row r="160" spans="1:9" x14ac:dyDescent="0.25">
      <c r="A160" s="3" t="s">
        <v>4</v>
      </c>
      <c r="B160" s="82">
        <v>7836943.6799999997</v>
      </c>
      <c r="C160" s="82">
        <v>8700000</v>
      </c>
      <c r="D160" s="82">
        <v>8000000</v>
      </c>
      <c r="E160" s="82">
        <v>4068820.4</v>
      </c>
      <c r="F160" s="77">
        <f t="shared" si="73"/>
        <v>0.5191845911032501</v>
      </c>
      <c r="G160" s="77">
        <f t="shared" ref="G160:G317" si="87">+IFERROR(E160/D160,)</f>
        <v>0.50860254999999999</v>
      </c>
      <c r="I160" s="36"/>
    </row>
    <row r="161" spans="1:9" x14ac:dyDescent="0.25">
      <c r="A161" s="3" t="s">
        <v>5</v>
      </c>
      <c r="B161" s="82">
        <v>90818.42</v>
      </c>
      <c r="C161" s="82">
        <v>0</v>
      </c>
      <c r="D161" s="82">
        <v>0</v>
      </c>
      <c r="E161" s="82">
        <v>20093.02</v>
      </c>
      <c r="F161" s="77">
        <f t="shared" si="73"/>
        <v>0.2212438842252486</v>
      </c>
      <c r="G161" s="77">
        <f t="shared" si="87"/>
        <v>0</v>
      </c>
      <c r="I161" s="36"/>
    </row>
    <row r="162" spans="1:9" x14ac:dyDescent="0.25">
      <c r="A162" s="12" t="s">
        <v>6</v>
      </c>
      <c r="B162" s="14">
        <f t="shared" ref="B162" si="88">SUM(B163:B167)</f>
        <v>354201.82</v>
      </c>
      <c r="C162" s="14">
        <f t="shared" ref="C162:E162" si="89">SUM(C163:C167)</f>
        <v>277000</v>
      </c>
      <c r="D162" s="14">
        <f t="shared" si="89"/>
        <v>350000</v>
      </c>
      <c r="E162" s="14">
        <f t="shared" si="89"/>
        <v>154078.22</v>
      </c>
      <c r="F162" s="19">
        <f t="shared" si="73"/>
        <v>0.43500120919762636</v>
      </c>
      <c r="G162" s="19">
        <f t="shared" si="87"/>
        <v>0.44022348571428571</v>
      </c>
      <c r="I162" s="36"/>
    </row>
    <row r="163" spans="1:9" x14ac:dyDescent="0.25">
      <c r="A163" s="3" t="s">
        <v>7</v>
      </c>
      <c r="B163" s="82">
        <v>160963.57999999999</v>
      </c>
      <c r="C163" s="82">
        <v>127000</v>
      </c>
      <c r="D163" s="82">
        <v>170000</v>
      </c>
      <c r="E163" s="82">
        <v>30661.56</v>
      </c>
      <c r="F163" s="77">
        <f t="shared" si="73"/>
        <v>0.19048756246599388</v>
      </c>
      <c r="G163" s="77">
        <f t="shared" si="87"/>
        <v>0.18036211764705884</v>
      </c>
      <c r="I163" s="36"/>
    </row>
    <row r="164" spans="1:9" x14ac:dyDescent="0.25">
      <c r="A164" s="3" t="s">
        <v>8</v>
      </c>
      <c r="B164" s="82">
        <v>28800</v>
      </c>
      <c r="C164" s="82">
        <v>18000</v>
      </c>
      <c r="D164" s="82">
        <v>30000</v>
      </c>
      <c r="E164" s="82">
        <v>0</v>
      </c>
      <c r="F164" s="77">
        <f t="shared" si="73"/>
        <v>0</v>
      </c>
      <c r="G164" s="77">
        <f t="shared" si="87"/>
        <v>0</v>
      </c>
      <c r="I164" s="36"/>
    </row>
    <row r="165" spans="1:9" x14ac:dyDescent="0.25">
      <c r="A165" s="3" t="s">
        <v>9</v>
      </c>
      <c r="B165" s="82">
        <v>17741.849999999999</v>
      </c>
      <c r="C165" s="82">
        <v>0</v>
      </c>
      <c r="D165" s="82">
        <v>0</v>
      </c>
      <c r="E165" s="82">
        <v>5111.28</v>
      </c>
      <c r="F165" s="77">
        <f t="shared" si="73"/>
        <v>0.28809171535099215</v>
      </c>
      <c r="G165" s="77">
        <f t="shared" si="87"/>
        <v>0</v>
      </c>
      <c r="I165" s="36"/>
    </row>
    <row r="166" spans="1:9" x14ac:dyDescent="0.25">
      <c r="A166" s="3" t="s">
        <v>10</v>
      </c>
      <c r="B166" s="82">
        <v>29696.39</v>
      </c>
      <c r="C166" s="82">
        <v>40000</v>
      </c>
      <c r="D166" s="82">
        <v>30000</v>
      </c>
      <c r="E166" s="82">
        <v>22305.38</v>
      </c>
      <c r="F166" s="77">
        <f t="shared" si="73"/>
        <v>0.75111419266786306</v>
      </c>
      <c r="G166" s="77">
        <f t="shared" si="87"/>
        <v>0.74351266666666671</v>
      </c>
      <c r="I166" s="36"/>
    </row>
    <row r="167" spans="1:9" x14ac:dyDescent="0.25">
      <c r="A167" s="3" t="s">
        <v>11</v>
      </c>
      <c r="B167" s="82">
        <v>117000</v>
      </c>
      <c r="C167" s="82">
        <v>92000</v>
      </c>
      <c r="D167" s="82">
        <v>120000</v>
      </c>
      <c r="E167" s="82">
        <v>96000</v>
      </c>
      <c r="F167" s="77">
        <f t="shared" si="73"/>
        <v>0.82051282051282048</v>
      </c>
      <c r="G167" s="77">
        <f t="shared" si="87"/>
        <v>0.8</v>
      </c>
      <c r="I167" s="36"/>
    </row>
    <row r="168" spans="1:9" x14ac:dyDescent="0.25">
      <c r="A168" s="12" t="s">
        <v>80</v>
      </c>
      <c r="B168" s="14">
        <f t="shared" ref="B168" si="90">SUM(B169:B171)</f>
        <v>1327479.99</v>
      </c>
      <c r="C168" s="14">
        <f t="shared" ref="C168:E168" si="91">SUM(C169:C171)</f>
        <v>1440000</v>
      </c>
      <c r="D168" s="14">
        <f t="shared" si="91"/>
        <v>1400000</v>
      </c>
      <c r="E168" s="14">
        <f t="shared" si="91"/>
        <v>691359.94000000006</v>
      </c>
      <c r="F168" s="19">
        <f t="shared" si="73"/>
        <v>0.52080629855671123</v>
      </c>
      <c r="G168" s="19">
        <f t="shared" si="87"/>
        <v>0.49382852857142862</v>
      </c>
      <c r="I168" s="36"/>
    </row>
    <row r="169" spans="1:9" x14ac:dyDescent="0.25">
      <c r="A169" s="3" t="s">
        <v>12</v>
      </c>
      <c r="B169" s="82">
        <v>1325481.82</v>
      </c>
      <c r="C169" s="82">
        <v>1440000</v>
      </c>
      <c r="D169" s="82">
        <v>1400000</v>
      </c>
      <c r="E169" s="82">
        <v>690917.89</v>
      </c>
      <c r="F169" s="77">
        <f t="shared" si="73"/>
        <v>0.52125791510290198</v>
      </c>
      <c r="G169" s="77">
        <f t="shared" si="87"/>
        <v>0.49351277857142856</v>
      </c>
      <c r="I169" s="36"/>
    </row>
    <row r="170" spans="1:9" x14ac:dyDescent="0.25">
      <c r="A170" s="3" t="s">
        <v>13</v>
      </c>
      <c r="B170" s="82">
        <v>454.27</v>
      </c>
      <c r="C170" s="82">
        <v>0</v>
      </c>
      <c r="D170" s="82">
        <v>0</v>
      </c>
      <c r="E170" s="82">
        <v>100.49</v>
      </c>
      <c r="F170" s="77">
        <f t="shared" si="73"/>
        <v>0.22121205450503004</v>
      </c>
      <c r="G170" s="77">
        <f t="shared" si="87"/>
        <v>0</v>
      </c>
      <c r="I170" s="36"/>
    </row>
    <row r="171" spans="1:9" x14ac:dyDescent="0.25">
      <c r="A171" s="3" t="s">
        <v>14</v>
      </c>
      <c r="B171" s="82">
        <v>1543.9</v>
      </c>
      <c r="C171" s="82">
        <v>0</v>
      </c>
      <c r="D171" s="82">
        <v>0</v>
      </c>
      <c r="E171" s="82">
        <v>341.56</v>
      </c>
      <c r="F171" s="77">
        <f t="shared" si="73"/>
        <v>0.22123194507416283</v>
      </c>
      <c r="G171" s="77">
        <f t="shared" si="87"/>
        <v>0</v>
      </c>
      <c r="I171" s="36"/>
    </row>
    <row r="172" spans="1:9" x14ac:dyDescent="0.25">
      <c r="A172" s="12" t="s">
        <v>15</v>
      </c>
      <c r="B172" s="14">
        <f t="shared" ref="B172:E172" si="92">B173</f>
        <v>199228.32</v>
      </c>
      <c r="C172" s="14">
        <f t="shared" si="92"/>
        <v>250000</v>
      </c>
      <c r="D172" s="14">
        <f t="shared" si="92"/>
        <v>250000</v>
      </c>
      <c r="E172" s="14">
        <f t="shared" si="92"/>
        <v>162713.56</v>
      </c>
      <c r="F172" s="19">
        <f t="shared" si="73"/>
        <v>0.8167190287003373</v>
      </c>
      <c r="G172" s="19">
        <f t="shared" si="87"/>
        <v>0.65085424000000003</v>
      </c>
      <c r="I172" s="36"/>
    </row>
    <row r="173" spans="1:9" x14ac:dyDescent="0.25">
      <c r="A173" s="3" t="s">
        <v>16</v>
      </c>
      <c r="B173" s="82">
        <v>199228.32</v>
      </c>
      <c r="C173" s="82">
        <v>250000</v>
      </c>
      <c r="D173" s="82">
        <v>250000</v>
      </c>
      <c r="E173" s="82">
        <v>162713.56</v>
      </c>
      <c r="F173" s="77">
        <f t="shared" si="73"/>
        <v>0.8167190287003373</v>
      </c>
      <c r="G173" s="77">
        <f t="shared" si="87"/>
        <v>0.65085424000000003</v>
      </c>
      <c r="I173" s="36"/>
    </row>
    <row r="174" spans="1:9" x14ac:dyDescent="0.25">
      <c r="A174" s="12" t="s">
        <v>44</v>
      </c>
      <c r="B174" s="14">
        <f t="shared" ref="B174" si="93">SUM(B175:B176)</f>
        <v>11202.46</v>
      </c>
      <c r="C174" s="14">
        <f>SUM(C175:C176)</f>
        <v>0</v>
      </c>
      <c r="D174" s="14">
        <f t="shared" ref="D174:E174" si="94">SUM(D175:D176)</f>
        <v>0</v>
      </c>
      <c r="E174" s="14">
        <f t="shared" si="94"/>
        <v>0</v>
      </c>
      <c r="F174" s="83">
        <f t="shared" si="73"/>
        <v>0</v>
      </c>
      <c r="G174" s="83">
        <f t="shared" si="87"/>
        <v>0</v>
      </c>
      <c r="I174" s="36"/>
    </row>
    <row r="175" spans="1:9" x14ac:dyDescent="0.25">
      <c r="A175" s="3" t="s">
        <v>103</v>
      </c>
      <c r="B175" s="82">
        <v>9810</v>
      </c>
      <c r="C175" s="82">
        <v>0</v>
      </c>
      <c r="D175" s="82">
        <v>0</v>
      </c>
      <c r="E175" s="82">
        <v>0</v>
      </c>
      <c r="F175" s="77">
        <f t="shared" si="73"/>
        <v>0</v>
      </c>
      <c r="G175" s="77">
        <f t="shared" si="87"/>
        <v>0</v>
      </c>
      <c r="I175" s="36"/>
    </row>
    <row r="176" spans="1:9" x14ac:dyDescent="0.25">
      <c r="A176" s="3" t="s">
        <v>104</v>
      </c>
      <c r="B176" s="82">
        <v>1392.46</v>
      </c>
      <c r="C176" s="82">
        <v>0</v>
      </c>
      <c r="D176" s="82">
        <v>0</v>
      </c>
      <c r="E176" s="82">
        <v>0</v>
      </c>
      <c r="F176" s="77">
        <f t="shared" si="73"/>
        <v>0</v>
      </c>
      <c r="G176" s="77">
        <f t="shared" si="87"/>
        <v>0</v>
      </c>
      <c r="I176" s="36"/>
    </row>
    <row r="177" spans="1:9" x14ac:dyDescent="0.25">
      <c r="A177" s="12" t="s">
        <v>17</v>
      </c>
      <c r="B177" s="14">
        <f t="shared" ref="B177" si="95">SUM(B178:B179)</f>
        <v>68524.98000000001</v>
      </c>
      <c r="C177" s="14">
        <f t="shared" ref="C177:E177" si="96">SUM(C178:C179)</f>
        <v>20000</v>
      </c>
      <c r="D177" s="14">
        <f t="shared" si="96"/>
        <v>25000</v>
      </c>
      <c r="E177" s="14">
        <f t="shared" si="96"/>
        <v>19375</v>
      </c>
      <c r="F177" s="19">
        <f t="shared" si="73"/>
        <v>0.28274360678397858</v>
      </c>
      <c r="G177" s="19">
        <f t="shared" si="87"/>
        <v>0.77500000000000002</v>
      </c>
      <c r="I177" s="36"/>
    </row>
    <row r="178" spans="1:9" x14ac:dyDescent="0.25">
      <c r="A178" s="3" t="s">
        <v>19</v>
      </c>
      <c r="B178" s="82">
        <v>23650</v>
      </c>
      <c r="C178" s="82">
        <v>20000</v>
      </c>
      <c r="D178" s="82">
        <v>25000</v>
      </c>
      <c r="E178" s="82">
        <v>9375</v>
      </c>
      <c r="F178" s="77">
        <f t="shared" si="73"/>
        <v>0.39640591966173361</v>
      </c>
      <c r="G178" s="77">
        <f t="shared" si="87"/>
        <v>0.375</v>
      </c>
      <c r="I178" s="36"/>
    </row>
    <row r="179" spans="1:9" x14ac:dyDescent="0.25">
      <c r="A179" s="3" t="s">
        <v>18</v>
      </c>
      <c r="B179" s="82">
        <v>44874.98</v>
      </c>
      <c r="C179" s="82">
        <v>0</v>
      </c>
      <c r="D179" s="82">
        <v>0</v>
      </c>
      <c r="E179" s="82">
        <v>10000</v>
      </c>
      <c r="F179" s="77">
        <f t="shared" si="73"/>
        <v>0.22284132494320888</v>
      </c>
      <c r="G179" s="77">
        <f t="shared" si="87"/>
        <v>0</v>
      </c>
      <c r="I179" s="36"/>
    </row>
    <row r="180" spans="1:9" x14ac:dyDescent="0.25">
      <c r="A180" s="12" t="s">
        <v>20</v>
      </c>
      <c r="B180" s="14">
        <f t="shared" ref="B180" si="97">SUM(B181:B183)</f>
        <v>31268.71</v>
      </c>
      <c r="C180" s="14">
        <f t="shared" ref="C180:E180" si="98">SUM(C181:C183)</f>
        <v>0</v>
      </c>
      <c r="D180" s="14">
        <f t="shared" si="98"/>
        <v>0</v>
      </c>
      <c r="E180" s="14">
        <f t="shared" si="98"/>
        <v>8086.25</v>
      </c>
      <c r="F180" s="19">
        <f t="shared" si="73"/>
        <v>0.25860516791386662</v>
      </c>
      <c r="G180" s="19">
        <f t="shared" si="87"/>
        <v>0</v>
      </c>
      <c r="I180" s="36"/>
    </row>
    <row r="181" spans="1:9" x14ac:dyDescent="0.25">
      <c r="A181" s="3" t="s">
        <v>21</v>
      </c>
      <c r="B181" s="82">
        <v>1051.93</v>
      </c>
      <c r="C181" s="82">
        <v>0</v>
      </c>
      <c r="D181" s="82">
        <v>0</v>
      </c>
      <c r="E181" s="82">
        <v>836.26</v>
      </c>
      <c r="F181" s="77">
        <f t="shared" si="73"/>
        <v>0.79497685207190583</v>
      </c>
      <c r="G181" s="77">
        <f t="shared" si="87"/>
        <v>0</v>
      </c>
      <c r="I181" s="36"/>
    </row>
    <row r="182" spans="1:9" x14ac:dyDescent="0.25">
      <c r="A182" s="3" t="s">
        <v>22</v>
      </c>
      <c r="B182" s="82">
        <v>12300.71</v>
      </c>
      <c r="C182" s="82">
        <v>0</v>
      </c>
      <c r="D182" s="82">
        <v>0</v>
      </c>
      <c r="E182" s="82">
        <v>4959.8999999999996</v>
      </c>
      <c r="F182" s="77">
        <f t="shared" si="73"/>
        <v>0.40322062710201279</v>
      </c>
      <c r="G182" s="77">
        <f t="shared" si="87"/>
        <v>0</v>
      </c>
      <c r="I182" s="36"/>
    </row>
    <row r="183" spans="1:9" x14ac:dyDescent="0.25">
      <c r="A183" s="3" t="s">
        <v>81</v>
      </c>
      <c r="B183" s="82">
        <v>17916.07</v>
      </c>
      <c r="C183" s="82">
        <v>0</v>
      </c>
      <c r="D183" s="82">
        <v>0</v>
      </c>
      <c r="E183" s="82">
        <v>2290.09</v>
      </c>
      <c r="F183" s="77">
        <f t="shared" si="73"/>
        <v>0.12782323355512679</v>
      </c>
      <c r="G183" s="77">
        <f t="shared" si="87"/>
        <v>0</v>
      </c>
      <c r="I183" s="36"/>
    </row>
    <row r="184" spans="1:9" ht="31.5" x14ac:dyDescent="0.25">
      <c r="A184" s="70" t="s">
        <v>73</v>
      </c>
      <c r="B184" s="71">
        <f>B185+B263+B303+B314+B343+B347+B339+B299</f>
        <v>2080012.9699999997</v>
      </c>
      <c r="C184" s="71">
        <f>C185+C263+C303+C314+C343+C347+C339+C299</f>
        <v>1730900</v>
      </c>
      <c r="D184" s="71">
        <f>D185+D263+D303+D314+D343+D347+D339+D299</f>
        <v>2722500</v>
      </c>
      <c r="E184" s="71">
        <f>E185+E263+E303+E314+E343+E347+E339+E299</f>
        <v>1018094.7100000001</v>
      </c>
      <c r="F184" s="72">
        <f t="shared" si="73"/>
        <v>0.48946555847678208</v>
      </c>
      <c r="G184" s="72">
        <f t="shared" si="87"/>
        <v>0.37395581634527092</v>
      </c>
      <c r="I184" s="36"/>
    </row>
    <row r="185" spans="1:9" x14ac:dyDescent="0.25">
      <c r="A185" s="7" t="s">
        <v>74</v>
      </c>
      <c r="B185" s="15">
        <f>B186+B192+B200+B222</f>
        <v>707346.85</v>
      </c>
      <c r="C185" s="15">
        <f>C186+C192+C200+C222</f>
        <v>292100</v>
      </c>
      <c r="D185" s="15">
        <f>D186+D192+D200+D222</f>
        <v>681800</v>
      </c>
      <c r="E185" s="15">
        <f>E186+E192+E200+E222</f>
        <v>289597.14</v>
      </c>
      <c r="F185" s="17">
        <f t="shared" si="73"/>
        <v>0.40941320372035306</v>
      </c>
      <c r="G185" s="17">
        <f t="shared" si="87"/>
        <v>0.42475379876796715</v>
      </c>
      <c r="I185" s="36"/>
    </row>
    <row r="186" spans="1:9" x14ac:dyDescent="0.25">
      <c r="A186" s="54" t="s">
        <v>75</v>
      </c>
      <c r="B186" s="53">
        <f t="shared" ref="B186:E186" si="99">B189</f>
        <v>353344.54</v>
      </c>
      <c r="C186" s="53">
        <f>C189</f>
        <v>0</v>
      </c>
      <c r="D186" s="53">
        <f>D189+D187</f>
        <v>429700</v>
      </c>
      <c r="E186" s="53">
        <f t="shared" si="99"/>
        <v>0</v>
      </c>
      <c r="F186" s="55">
        <f t="shared" si="73"/>
        <v>0</v>
      </c>
      <c r="G186" s="55">
        <f t="shared" si="87"/>
        <v>0</v>
      </c>
      <c r="I186" s="36"/>
    </row>
    <row r="187" spans="1:9" x14ac:dyDescent="0.25">
      <c r="A187" s="12" t="s">
        <v>32</v>
      </c>
      <c r="B187" s="14">
        <f>B188</f>
        <v>0</v>
      </c>
      <c r="C187" s="14">
        <f t="shared" ref="C187:E187" si="100">C188</f>
        <v>0</v>
      </c>
      <c r="D187" s="14">
        <f t="shared" si="100"/>
        <v>250000</v>
      </c>
      <c r="E187" s="14">
        <f t="shared" si="100"/>
        <v>0</v>
      </c>
      <c r="F187" s="19">
        <f t="shared" ref="F187:F188" si="101">+IFERROR(E187/B187,)</f>
        <v>0</v>
      </c>
      <c r="G187" s="19">
        <f t="shared" ref="G187:G188" si="102">+IFERROR(E187/D187,)</f>
        <v>0</v>
      </c>
      <c r="I187" s="36"/>
    </row>
    <row r="188" spans="1:9" x14ac:dyDescent="0.25">
      <c r="A188" s="5" t="s">
        <v>38</v>
      </c>
      <c r="B188" s="82">
        <v>0</v>
      </c>
      <c r="C188" s="82">
        <v>0</v>
      </c>
      <c r="D188" s="82">
        <v>250000</v>
      </c>
      <c r="E188" s="82">
        <v>0</v>
      </c>
      <c r="F188" s="77">
        <f t="shared" si="101"/>
        <v>0</v>
      </c>
      <c r="G188" s="77">
        <f t="shared" si="102"/>
        <v>0</v>
      </c>
      <c r="I188" s="36"/>
    </row>
    <row r="189" spans="1:9" x14ac:dyDescent="0.25">
      <c r="A189" s="12" t="s">
        <v>76</v>
      </c>
      <c r="B189" s="14">
        <f>SUM(B190:B191)</f>
        <v>353344.54</v>
      </c>
      <c r="C189" s="14">
        <f>SUM(C190:C191)</f>
        <v>0</v>
      </c>
      <c r="D189" s="14">
        <f>SUM(D190:D191)</f>
        <v>179700</v>
      </c>
      <c r="E189" s="14">
        <f>SUM(E190:E191)</f>
        <v>0</v>
      </c>
      <c r="F189" s="19">
        <f t="shared" si="73"/>
        <v>0</v>
      </c>
      <c r="G189" s="19">
        <f t="shared" si="87"/>
        <v>0</v>
      </c>
      <c r="I189" s="36"/>
    </row>
    <row r="190" spans="1:9" x14ac:dyDescent="0.25">
      <c r="A190" s="5" t="s">
        <v>77</v>
      </c>
      <c r="B190" s="82">
        <v>351794.54</v>
      </c>
      <c r="C190" s="82">
        <v>0</v>
      </c>
      <c r="D190" s="82">
        <v>179000</v>
      </c>
      <c r="E190" s="82">
        <v>0</v>
      </c>
      <c r="F190" s="77">
        <f t="shared" ref="F190" si="103">+IFERROR(E190/B190,)</f>
        <v>0</v>
      </c>
      <c r="G190" s="77">
        <f t="shared" ref="G190" si="104">+IFERROR(E190/D190,)</f>
        <v>0</v>
      </c>
      <c r="I190" s="36"/>
    </row>
    <row r="191" spans="1:9" x14ac:dyDescent="0.25">
      <c r="A191" s="5" t="s">
        <v>78</v>
      </c>
      <c r="B191" s="82">
        <v>1550</v>
      </c>
      <c r="C191" s="82">
        <v>0</v>
      </c>
      <c r="D191" s="82">
        <v>700</v>
      </c>
      <c r="E191" s="82">
        <v>0</v>
      </c>
      <c r="F191" s="77">
        <f t="shared" si="73"/>
        <v>0</v>
      </c>
      <c r="G191" s="77">
        <f t="shared" si="87"/>
        <v>0</v>
      </c>
      <c r="I191" s="36"/>
    </row>
    <row r="192" spans="1:9" x14ac:dyDescent="0.25">
      <c r="A192" s="52" t="s">
        <v>90</v>
      </c>
      <c r="B192" s="53">
        <f>B193+B195+B197</f>
        <v>0</v>
      </c>
      <c r="C192" s="53">
        <f t="shared" ref="C192:E192" si="105">C193+C195+C197</f>
        <v>0</v>
      </c>
      <c r="D192" s="53">
        <f t="shared" si="105"/>
        <v>8000</v>
      </c>
      <c r="E192" s="53">
        <f t="shared" si="105"/>
        <v>0</v>
      </c>
      <c r="F192" s="55">
        <f t="shared" si="73"/>
        <v>0</v>
      </c>
      <c r="G192" s="55">
        <f t="shared" si="87"/>
        <v>0</v>
      </c>
      <c r="I192" s="36"/>
    </row>
    <row r="193" spans="1:9" x14ac:dyDescent="0.25">
      <c r="A193" s="12" t="s">
        <v>32</v>
      </c>
      <c r="B193" s="14">
        <f t="shared" ref="B193:E193" si="106">B194</f>
        <v>0</v>
      </c>
      <c r="C193" s="14">
        <f>C194</f>
        <v>0</v>
      </c>
      <c r="D193" s="14">
        <f t="shared" si="106"/>
        <v>0</v>
      </c>
      <c r="E193" s="14">
        <f t="shared" si="106"/>
        <v>0</v>
      </c>
      <c r="F193" s="19">
        <f t="shared" si="73"/>
        <v>0</v>
      </c>
      <c r="G193" s="19">
        <f t="shared" si="87"/>
        <v>0</v>
      </c>
      <c r="I193" s="36"/>
    </row>
    <row r="194" spans="1:9" x14ac:dyDescent="0.25">
      <c r="A194" s="5" t="s">
        <v>42</v>
      </c>
      <c r="B194" s="84">
        <v>0</v>
      </c>
      <c r="C194" s="84">
        <f t="shared" ref="C194:C195" si="107">C195</f>
        <v>0</v>
      </c>
      <c r="D194" s="84">
        <v>0</v>
      </c>
      <c r="E194" s="84">
        <v>0</v>
      </c>
      <c r="F194" s="85">
        <f t="shared" si="73"/>
        <v>0</v>
      </c>
      <c r="G194" s="85">
        <f t="shared" si="87"/>
        <v>0</v>
      </c>
      <c r="I194" s="36"/>
    </row>
    <row r="195" spans="1:9" x14ac:dyDescent="0.25">
      <c r="A195" s="12" t="s">
        <v>17</v>
      </c>
      <c r="B195" s="14">
        <f t="shared" ref="B195" si="108">B196</f>
        <v>0</v>
      </c>
      <c r="C195" s="14">
        <f t="shared" si="107"/>
        <v>0</v>
      </c>
      <c r="D195" s="14">
        <f t="shared" ref="D195" si="109">D196</f>
        <v>8000</v>
      </c>
      <c r="E195" s="14">
        <f t="shared" ref="E195" si="110">E196</f>
        <v>0</v>
      </c>
      <c r="F195" s="19">
        <f t="shared" si="73"/>
        <v>0</v>
      </c>
      <c r="G195" s="19">
        <f t="shared" si="87"/>
        <v>0</v>
      </c>
      <c r="I195" s="36"/>
    </row>
    <row r="196" spans="1:9" x14ac:dyDescent="0.25">
      <c r="A196" s="5" t="s">
        <v>174</v>
      </c>
      <c r="B196" s="84">
        <v>0</v>
      </c>
      <c r="C196" s="84">
        <v>0</v>
      </c>
      <c r="D196" s="84">
        <v>8000</v>
      </c>
      <c r="E196" s="84">
        <v>0</v>
      </c>
      <c r="F196" s="85">
        <f t="shared" si="73"/>
        <v>0</v>
      </c>
      <c r="G196" s="85">
        <f t="shared" si="87"/>
        <v>0</v>
      </c>
      <c r="I196" s="36"/>
    </row>
    <row r="197" spans="1:9" x14ac:dyDescent="0.25">
      <c r="A197" s="12" t="s">
        <v>93</v>
      </c>
      <c r="B197" s="30">
        <f>SUM(B198:B199)</f>
        <v>0</v>
      </c>
      <c r="C197" s="30">
        <f t="shared" ref="C197:D197" si="111">SUM(C198:C199)</f>
        <v>0</v>
      </c>
      <c r="D197" s="30">
        <f t="shared" si="111"/>
        <v>0</v>
      </c>
      <c r="E197" s="30">
        <f>SUM(E198:E199)</f>
        <v>0</v>
      </c>
      <c r="F197" s="19">
        <f t="shared" si="73"/>
        <v>0</v>
      </c>
      <c r="G197" s="19">
        <f t="shared" si="87"/>
        <v>0</v>
      </c>
      <c r="I197" s="36"/>
    </row>
    <row r="198" spans="1:9" x14ac:dyDescent="0.25">
      <c r="A198" s="51" t="s">
        <v>101</v>
      </c>
      <c r="B198" s="82">
        <v>0</v>
      </c>
      <c r="C198" s="82">
        <v>0</v>
      </c>
      <c r="D198" s="82">
        <v>0</v>
      </c>
      <c r="E198" s="82">
        <v>0</v>
      </c>
      <c r="F198" s="85">
        <f t="shared" si="73"/>
        <v>0</v>
      </c>
      <c r="G198" s="85">
        <f t="shared" si="87"/>
        <v>0</v>
      </c>
      <c r="I198" s="36"/>
    </row>
    <row r="199" spans="1:9" x14ac:dyDescent="0.25">
      <c r="A199" s="51" t="s">
        <v>161</v>
      </c>
      <c r="B199" s="82">
        <v>0</v>
      </c>
      <c r="C199" s="82">
        <v>0</v>
      </c>
      <c r="D199" s="82">
        <v>0</v>
      </c>
      <c r="E199" s="82">
        <v>0</v>
      </c>
      <c r="F199" s="85">
        <f t="shared" si="73"/>
        <v>0</v>
      </c>
      <c r="G199" s="85">
        <f t="shared" si="87"/>
        <v>0</v>
      </c>
      <c r="I199" s="36"/>
    </row>
    <row r="200" spans="1:9" x14ac:dyDescent="0.25">
      <c r="A200" s="52" t="s">
        <v>91</v>
      </c>
      <c r="B200" s="53">
        <f>B220+B201+B207+B212+B215+B218+B203</f>
        <v>45670</v>
      </c>
      <c r="C200" s="53">
        <f t="shared" ref="C200:E200" si="112">C220+C201+C207+C212+C215+C218+C203</f>
        <v>0</v>
      </c>
      <c r="D200" s="53">
        <f t="shared" si="112"/>
        <v>118400</v>
      </c>
      <c r="E200" s="53">
        <f t="shared" si="112"/>
        <v>118495.99999999999</v>
      </c>
      <c r="F200" s="79">
        <f t="shared" si="73"/>
        <v>2.5946135318589882</v>
      </c>
      <c r="G200" s="79">
        <f t="shared" si="87"/>
        <v>1.0008108108108107</v>
      </c>
      <c r="I200" s="36"/>
    </row>
    <row r="201" spans="1:9" x14ac:dyDescent="0.25">
      <c r="A201" s="49" t="s">
        <v>80</v>
      </c>
      <c r="B201" s="14">
        <f>B202</f>
        <v>0</v>
      </c>
      <c r="C201" s="14">
        <f t="shared" ref="C201:E201" si="113">C202</f>
        <v>0</v>
      </c>
      <c r="D201" s="14">
        <f t="shared" si="113"/>
        <v>100</v>
      </c>
      <c r="E201" s="14">
        <f t="shared" si="113"/>
        <v>54.54</v>
      </c>
      <c r="F201" s="19">
        <f t="shared" ref="F201:F202" si="114">+IFERROR(E201/B201,)</f>
        <v>0</v>
      </c>
      <c r="G201" s="19">
        <f t="shared" ref="G201:G202" si="115">+IFERROR(E201/D201,)</f>
        <v>0.5454</v>
      </c>
      <c r="I201" s="36"/>
    </row>
    <row r="202" spans="1:9" x14ac:dyDescent="0.25">
      <c r="A202" s="48" t="s">
        <v>12</v>
      </c>
      <c r="B202" s="84">
        <v>0</v>
      </c>
      <c r="C202" s="84">
        <v>0</v>
      </c>
      <c r="D202" s="84">
        <v>100</v>
      </c>
      <c r="E202" s="84">
        <v>54.54</v>
      </c>
      <c r="F202" s="85">
        <f t="shared" si="114"/>
        <v>0</v>
      </c>
      <c r="G202" s="85">
        <f t="shared" si="115"/>
        <v>0.5454</v>
      </c>
      <c r="I202" s="36"/>
    </row>
    <row r="203" spans="1:9" x14ac:dyDescent="0.25">
      <c r="A203" s="49" t="s">
        <v>15</v>
      </c>
      <c r="B203" s="14">
        <f>SUM(B204:B206)</f>
        <v>0</v>
      </c>
      <c r="C203" s="14">
        <f t="shared" ref="C203:E203" si="116">SUM(C204:C206)</f>
        <v>0</v>
      </c>
      <c r="D203" s="14">
        <f t="shared" si="116"/>
        <v>95700</v>
      </c>
      <c r="E203" s="14">
        <f t="shared" si="116"/>
        <v>94753.01999999999</v>
      </c>
      <c r="F203" s="19">
        <f t="shared" ref="F203:F206" si="117">+IFERROR(E203/B203,)</f>
        <v>0</v>
      </c>
      <c r="G203" s="19">
        <f t="shared" ref="G203:G206" si="118">+IFERROR(E203/D203,)</f>
        <v>0.99010470219435731</v>
      </c>
      <c r="I203" s="36"/>
    </row>
    <row r="204" spans="1:9" x14ac:dyDescent="0.25">
      <c r="A204" s="48" t="s">
        <v>27</v>
      </c>
      <c r="B204" s="84">
        <v>0</v>
      </c>
      <c r="C204" s="84">
        <v>0</v>
      </c>
      <c r="D204" s="84">
        <v>69000</v>
      </c>
      <c r="E204" s="84">
        <v>68826.899999999994</v>
      </c>
      <c r="F204" s="85">
        <f t="shared" si="117"/>
        <v>0</v>
      </c>
      <c r="G204" s="85">
        <f t="shared" si="118"/>
        <v>0.99749130434782596</v>
      </c>
      <c r="I204" s="36"/>
    </row>
    <row r="205" spans="1:9" x14ac:dyDescent="0.25">
      <c r="A205" s="48" t="s">
        <v>29</v>
      </c>
      <c r="B205" s="84">
        <v>0</v>
      </c>
      <c r="C205" s="84">
        <v>0</v>
      </c>
      <c r="D205" s="84">
        <v>12700</v>
      </c>
      <c r="E205" s="84">
        <v>12660</v>
      </c>
      <c r="F205" s="85">
        <f t="shared" si="117"/>
        <v>0</v>
      </c>
      <c r="G205" s="85">
        <f t="shared" si="118"/>
        <v>0.99685039370078743</v>
      </c>
      <c r="I205" s="36"/>
    </row>
    <row r="206" spans="1:9" x14ac:dyDescent="0.25">
      <c r="A206" s="48" t="s">
        <v>177</v>
      </c>
      <c r="B206" s="84">
        <v>0</v>
      </c>
      <c r="C206" s="84">
        <v>0</v>
      </c>
      <c r="D206" s="84">
        <v>14000</v>
      </c>
      <c r="E206" s="84">
        <v>13266.12</v>
      </c>
      <c r="F206" s="85">
        <f t="shared" si="117"/>
        <v>0</v>
      </c>
      <c r="G206" s="85">
        <f t="shared" si="118"/>
        <v>0.94758000000000009</v>
      </c>
      <c r="I206" s="36"/>
    </row>
    <row r="207" spans="1:9" x14ac:dyDescent="0.25">
      <c r="A207" s="49" t="s">
        <v>32</v>
      </c>
      <c r="B207" s="14">
        <f t="shared" ref="B207" si="119">SUM(B208:B211)</f>
        <v>0</v>
      </c>
      <c r="C207" s="14">
        <f t="shared" ref="C207:E207" si="120">SUM(C208:C211)</f>
        <v>0</v>
      </c>
      <c r="D207" s="14">
        <f t="shared" si="120"/>
        <v>5000</v>
      </c>
      <c r="E207" s="14">
        <f t="shared" si="120"/>
        <v>707.81</v>
      </c>
      <c r="F207" s="19">
        <f t="shared" si="73"/>
        <v>0</v>
      </c>
      <c r="G207" s="19">
        <f t="shared" si="87"/>
        <v>0.14156199999999999</v>
      </c>
      <c r="I207" s="36"/>
    </row>
    <row r="208" spans="1:9" ht="12.75" customHeight="1" x14ac:dyDescent="0.25">
      <c r="A208" s="48" t="s">
        <v>33</v>
      </c>
      <c r="B208" s="84">
        <v>0</v>
      </c>
      <c r="C208" s="84">
        <v>0</v>
      </c>
      <c r="D208" s="84">
        <v>4000</v>
      </c>
      <c r="E208" s="84">
        <v>207.81</v>
      </c>
      <c r="F208" s="85">
        <f t="shared" si="73"/>
        <v>0</v>
      </c>
      <c r="G208" s="85">
        <f t="shared" si="87"/>
        <v>5.1952499999999999E-2</v>
      </c>
      <c r="I208" s="36"/>
    </row>
    <row r="209" spans="1:9" ht="12.75" customHeight="1" x14ac:dyDescent="0.25">
      <c r="A209" s="50" t="s">
        <v>34</v>
      </c>
      <c r="B209" s="84">
        <v>0</v>
      </c>
      <c r="C209" s="84">
        <v>0</v>
      </c>
      <c r="D209" s="84">
        <v>0</v>
      </c>
      <c r="E209" s="84">
        <v>0</v>
      </c>
      <c r="F209" s="85">
        <f t="shared" si="73"/>
        <v>0</v>
      </c>
      <c r="G209" s="85">
        <f t="shared" si="87"/>
        <v>0</v>
      </c>
      <c r="I209" s="36"/>
    </row>
    <row r="210" spans="1:9" ht="14.25" customHeight="1" x14ac:dyDescent="0.25">
      <c r="A210" s="48" t="s">
        <v>37</v>
      </c>
      <c r="B210" s="84">
        <v>0</v>
      </c>
      <c r="C210" s="84">
        <v>0</v>
      </c>
      <c r="D210" s="84">
        <v>1000</v>
      </c>
      <c r="E210" s="84">
        <v>500</v>
      </c>
      <c r="F210" s="85">
        <f t="shared" si="73"/>
        <v>0</v>
      </c>
      <c r="G210" s="85">
        <f t="shared" si="87"/>
        <v>0.5</v>
      </c>
      <c r="I210" s="36"/>
    </row>
    <row r="211" spans="1:9" x14ac:dyDescent="0.25">
      <c r="A211" s="48" t="s">
        <v>42</v>
      </c>
      <c r="B211" s="84">
        <v>0</v>
      </c>
      <c r="C211" s="84">
        <v>0</v>
      </c>
      <c r="D211" s="84">
        <v>0</v>
      </c>
      <c r="E211" s="84">
        <v>0</v>
      </c>
      <c r="F211" s="85">
        <f t="shared" si="73"/>
        <v>0</v>
      </c>
      <c r="G211" s="85">
        <f t="shared" si="87"/>
        <v>0</v>
      </c>
      <c r="I211" s="36"/>
    </row>
    <row r="212" spans="1:9" x14ac:dyDescent="0.25">
      <c r="A212" s="49" t="s">
        <v>44</v>
      </c>
      <c r="B212" s="14">
        <f t="shared" ref="B212" si="121">SUM(B213:B214)</f>
        <v>0</v>
      </c>
      <c r="C212" s="14">
        <f>SUM(C213:C214)</f>
        <v>0</v>
      </c>
      <c r="D212" s="14">
        <f t="shared" ref="D212:E212" si="122">SUM(D213:D214)</f>
        <v>17600</v>
      </c>
      <c r="E212" s="14">
        <f t="shared" si="122"/>
        <v>22980.629999999997</v>
      </c>
      <c r="F212" s="19">
        <f t="shared" si="73"/>
        <v>0</v>
      </c>
      <c r="G212" s="19">
        <f t="shared" si="87"/>
        <v>1.3057176136363635</v>
      </c>
      <c r="I212" s="36"/>
    </row>
    <row r="213" spans="1:9" x14ac:dyDescent="0.25">
      <c r="A213" s="48" t="s">
        <v>48</v>
      </c>
      <c r="B213" s="84">
        <v>0</v>
      </c>
      <c r="C213" s="84">
        <v>0</v>
      </c>
      <c r="D213" s="84">
        <v>16600</v>
      </c>
      <c r="E213" s="84">
        <v>22253.46</v>
      </c>
      <c r="F213" s="85">
        <f t="shared" si="73"/>
        <v>0</v>
      </c>
      <c r="G213" s="85">
        <f t="shared" si="87"/>
        <v>1.3405698795180723</v>
      </c>
      <c r="I213" s="36"/>
    </row>
    <row r="214" spans="1:9" x14ac:dyDescent="0.25">
      <c r="A214" s="48" t="s">
        <v>178</v>
      </c>
      <c r="B214" s="84">
        <v>0</v>
      </c>
      <c r="C214" s="84">
        <v>0</v>
      </c>
      <c r="D214" s="84">
        <v>1000</v>
      </c>
      <c r="E214" s="84">
        <v>727.17</v>
      </c>
      <c r="F214" s="85">
        <f t="shared" si="73"/>
        <v>0</v>
      </c>
      <c r="G214" s="85">
        <f t="shared" si="87"/>
        <v>0.72716999999999998</v>
      </c>
      <c r="I214" s="36"/>
    </row>
    <row r="215" spans="1:9" x14ac:dyDescent="0.25">
      <c r="A215" s="49" t="s">
        <v>93</v>
      </c>
      <c r="B215" s="14">
        <f>SUM(B216:B217)</f>
        <v>0</v>
      </c>
      <c r="C215" s="14">
        <f>SUM(C216:C217)</f>
        <v>0</v>
      </c>
      <c r="D215" s="14">
        <f>SUM(D216:D217)</f>
        <v>0</v>
      </c>
      <c r="E215" s="14">
        <f>SUM(E216:E217)</f>
        <v>0</v>
      </c>
      <c r="F215" s="19">
        <f t="shared" si="73"/>
        <v>0</v>
      </c>
      <c r="G215" s="19">
        <f t="shared" si="87"/>
        <v>0</v>
      </c>
      <c r="I215" s="36"/>
    </row>
    <row r="216" spans="1:9" x14ac:dyDescent="0.25">
      <c r="A216" s="48" t="s">
        <v>102</v>
      </c>
      <c r="B216" s="84">
        <v>0</v>
      </c>
      <c r="C216" s="84">
        <v>0</v>
      </c>
      <c r="D216" s="84">
        <v>0</v>
      </c>
      <c r="E216" s="84">
        <v>0</v>
      </c>
      <c r="F216" s="85">
        <f t="shared" si="73"/>
        <v>0</v>
      </c>
      <c r="G216" s="85">
        <f t="shared" si="87"/>
        <v>0</v>
      </c>
      <c r="I216" s="36"/>
    </row>
    <row r="217" spans="1:9" x14ac:dyDescent="0.25">
      <c r="A217" s="48" t="s">
        <v>164</v>
      </c>
      <c r="B217" s="84">
        <v>0</v>
      </c>
      <c r="C217" s="84">
        <v>0</v>
      </c>
      <c r="D217" s="84">
        <v>0</v>
      </c>
      <c r="E217" s="84">
        <v>0</v>
      </c>
      <c r="F217" s="85">
        <f t="shared" si="73"/>
        <v>0</v>
      </c>
      <c r="G217" s="85">
        <f>+IFERROR(#REF!/#REF!,)</f>
        <v>0</v>
      </c>
      <c r="I217" s="36"/>
    </row>
    <row r="218" spans="1:9" x14ac:dyDescent="0.25">
      <c r="A218" s="49" t="s">
        <v>163</v>
      </c>
      <c r="B218" s="14">
        <f>B219</f>
        <v>0</v>
      </c>
      <c r="C218" s="14">
        <f t="shared" ref="C218:E218" si="123">C219</f>
        <v>0</v>
      </c>
      <c r="D218" s="14">
        <f t="shared" si="123"/>
        <v>0</v>
      </c>
      <c r="E218" s="14">
        <f t="shared" si="123"/>
        <v>0</v>
      </c>
      <c r="F218" s="19">
        <f t="shared" si="73"/>
        <v>0</v>
      </c>
      <c r="G218" s="19">
        <f t="shared" si="87"/>
        <v>0</v>
      </c>
      <c r="I218" s="36"/>
    </row>
    <row r="219" spans="1:9" x14ac:dyDescent="0.25">
      <c r="A219" s="48" t="s">
        <v>162</v>
      </c>
      <c r="B219" s="84">
        <v>0</v>
      </c>
      <c r="C219" s="84">
        <v>0</v>
      </c>
      <c r="D219" s="84">
        <v>0</v>
      </c>
      <c r="E219" s="84">
        <v>0</v>
      </c>
      <c r="F219" s="85">
        <f t="shared" si="73"/>
        <v>0</v>
      </c>
      <c r="G219" s="85">
        <f t="shared" si="87"/>
        <v>0</v>
      </c>
      <c r="I219" s="36"/>
    </row>
    <row r="220" spans="1:9" x14ac:dyDescent="0.25">
      <c r="A220" s="49" t="s">
        <v>44</v>
      </c>
      <c r="B220" s="14">
        <f t="shared" ref="B220:E220" si="124">B221</f>
        <v>45670</v>
      </c>
      <c r="C220" s="14">
        <f>C221</f>
        <v>0</v>
      </c>
      <c r="D220" s="14">
        <f t="shared" si="124"/>
        <v>0</v>
      </c>
      <c r="E220" s="14">
        <f t="shared" si="124"/>
        <v>0</v>
      </c>
      <c r="F220" s="20">
        <f t="shared" ref="F220:F307" si="125">+IFERROR(E220/B220,)</f>
        <v>0</v>
      </c>
      <c r="G220" s="20">
        <f t="shared" si="87"/>
        <v>0</v>
      </c>
      <c r="I220" s="36"/>
    </row>
    <row r="221" spans="1:9" x14ac:dyDescent="0.25">
      <c r="A221" s="5" t="s">
        <v>48</v>
      </c>
      <c r="B221" s="82">
        <v>45670</v>
      </c>
      <c r="C221" s="82">
        <v>0</v>
      </c>
      <c r="D221" s="82">
        <v>0</v>
      </c>
      <c r="E221" s="82">
        <v>0</v>
      </c>
      <c r="F221" s="77">
        <f t="shared" si="125"/>
        <v>0</v>
      </c>
      <c r="G221" s="77">
        <f t="shared" si="87"/>
        <v>0</v>
      </c>
      <c r="I221" s="36"/>
    </row>
    <row r="222" spans="1:9" x14ac:dyDescent="0.25">
      <c r="A222" s="54" t="s">
        <v>92</v>
      </c>
      <c r="B222" s="53">
        <f t="shared" ref="B222:D222" si="126">B223+B225+B232+B242+B250+B259+B227+B252+B256</f>
        <v>308332.31</v>
      </c>
      <c r="C222" s="53">
        <f t="shared" si="126"/>
        <v>292100</v>
      </c>
      <c r="D222" s="53">
        <f t="shared" si="126"/>
        <v>125700</v>
      </c>
      <c r="E222" s="53">
        <f>E223+E225+E232+E242+E250+E259+E227+E252+E256</f>
        <v>171101.14</v>
      </c>
      <c r="F222" s="55">
        <f t="shared" si="125"/>
        <v>0.55492445796549839</v>
      </c>
      <c r="G222" s="55">
        <f t="shared" si="87"/>
        <v>1.3611864757358791</v>
      </c>
      <c r="I222" s="36"/>
    </row>
    <row r="223" spans="1:9" x14ac:dyDescent="0.25">
      <c r="A223" s="12" t="s">
        <v>3</v>
      </c>
      <c r="B223" s="14">
        <f t="shared" ref="B223:E223" si="127">B224</f>
        <v>25000</v>
      </c>
      <c r="C223" s="14">
        <f>C224</f>
        <v>0</v>
      </c>
      <c r="D223" s="14">
        <f t="shared" si="127"/>
        <v>0</v>
      </c>
      <c r="E223" s="14">
        <f t="shared" si="127"/>
        <v>0</v>
      </c>
      <c r="F223" s="19">
        <f t="shared" si="125"/>
        <v>0</v>
      </c>
      <c r="G223" s="19">
        <f t="shared" si="87"/>
        <v>0</v>
      </c>
      <c r="I223" s="36"/>
    </row>
    <row r="224" spans="1:9" x14ac:dyDescent="0.25">
      <c r="A224" s="5" t="s">
        <v>4</v>
      </c>
      <c r="B224" s="82">
        <v>25000</v>
      </c>
      <c r="C224" s="82">
        <v>0</v>
      </c>
      <c r="D224" s="82">
        <v>0</v>
      </c>
      <c r="E224" s="82">
        <v>0</v>
      </c>
      <c r="F224" s="77">
        <f t="shared" si="125"/>
        <v>0</v>
      </c>
      <c r="G224" s="77">
        <f t="shared" si="87"/>
        <v>0</v>
      </c>
      <c r="I224" s="36"/>
    </row>
    <row r="225" spans="1:9" x14ac:dyDescent="0.25">
      <c r="A225" s="12" t="s">
        <v>80</v>
      </c>
      <c r="B225" s="14">
        <f t="shared" ref="B225:E225" si="128">B226</f>
        <v>5000</v>
      </c>
      <c r="C225" s="14">
        <f>C226</f>
        <v>0</v>
      </c>
      <c r="D225" s="14">
        <f t="shared" si="128"/>
        <v>0</v>
      </c>
      <c r="E225" s="14">
        <f t="shared" si="128"/>
        <v>0</v>
      </c>
      <c r="F225" s="19">
        <f t="shared" si="125"/>
        <v>0</v>
      </c>
      <c r="G225" s="19">
        <f t="shared" si="87"/>
        <v>0</v>
      </c>
      <c r="I225" s="36"/>
    </row>
    <row r="226" spans="1:9" x14ac:dyDescent="0.25">
      <c r="A226" s="5" t="s">
        <v>12</v>
      </c>
      <c r="B226" s="82">
        <v>5000</v>
      </c>
      <c r="C226" s="82">
        <v>0</v>
      </c>
      <c r="D226" s="82">
        <v>0</v>
      </c>
      <c r="E226" s="82">
        <v>0</v>
      </c>
      <c r="F226" s="77">
        <f t="shared" si="125"/>
        <v>0</v>
      </c>
      <c r="G226" s="77">
        <f t="shared" si="87"/>
        <v>0</v>
      </c>
      <c r="I226" s="36"/>
    </row>
    <row r="227" spans="1:9" x14ac:dyDescent="0.25">
      <c r="A227" s="12" t="s">
        <v>15</v>
      </c>
      <c r="B227" s="14">
        <f t="shared" ref="B227" si="129">SUM(B228:B231)</f>
        <v>111840.53</v>
      </c>
      <c r="C227" s="14">
        <f>SUM(C228:C231)</f>
        <v>0</v>
      </c>
      <c r="D227" s="14">
        <f t="shared" ref="D227:E227" si="130">SUM(D228:D231)</f>
        <v>13200</v>
      </c>
      <c r="E227" s="14">
        <f t="shared" si="130"/>
        <v>13449.6</v>
      </c>
      <c r="F227" s="19">
        <f t="shared" si="125"/>
        <v>0.12025694084246562</v>
      </c>
      <c r="G227" s="19">
        <f t="shared" ref="G227:G231" si="131">+IFERROR(E227/D227,)</f>
        <v>1.018909090909091</v>
      </c>
      <c r="I227" s="36"/>
    </row>
    <row r="228" spans="1:9" x14ac:dyDescent="0.25">
      <c r="A228" s="3" t="s">
        <v>27</v>
      </c>
      <c r="B228" s="82">
        <v>62619.12</v>
      </c>
      <c r="C228" s="82">
        <v>0</v>
      </c>
      <c r="D228" s="82">
        <v>0</v>
      </c>
      <c r="E228" s="82">
        <v>600</v>
      </c>
      <c r="F228" s="77">
        <f t="shared" si="125"/>
        <v>9.581737973960669E-3</v>
      </c>
      <c r="G228" s="77">
        <f t="shared" si="131"/>
        <v>0</v>
      </c>
      <c r="I228" s="36"/>
    </row>
    <row r="229" spans="1:9" x14ac:dyDescent="0.25">
      <c r="A229" s="3" t="s">
        <v>28</v>
      </c>
      <c r="B229" s="82">
        <v>0</v>
      </c>
      <c r="C229" s="82">
        <v>0</v>
      </c>
      <c r="D229" s="82">
        <v>3200</v>
      </c>
      <c r="E229" s="82">
        <v>3019</v>
      </c>
      <c r="F229" s="77">
        <f t="shared" si="125"/>
        <v>0</v>
      </c>
      <c r="G229" s="77">
        <f t="shared" si="131"/>
        <v>0.94343750000000004</v>
      </c>
      <c r="I229" s="36"/>
    </row>
    <row r="230" spans="1:9" x14ac:dyDescent="0.25">
      <c r="A230" s="3" t="s">
        <v>29</v>
      </c>
      <c r="B230" s="82">
        <v>20525.240000000002</v>
      </c>
      <c r="C230" s="82">
        <v>0</v>
      </c>
      <c r="D230" s="82">
        <v>10000</v>
      </c>
      <c r="E230" s="82">
        <v>9830.6</v>
      </c>
      <c r="F230" s="77">
        <f t="shared" si="125"/>
        <v>0.47895176865166983</v>
      </c>
      <c r="G230" s="77">
        <f t="shared" si="131"/>
        <v>0.98306000000000004</v>
      </c>
      <c r="I230" s="36"/>
    </row>
    <row r="231" spans="1:9" x14ac:dyDescent="0.25">
      <c r="A231" s="3" t="s">
        <v>30</v>
      </c>
      <c r="B231" s="82">
        <v>28696.17</v>
      </c>
      <c r="C231" s="82">
        <v>0</v>
      </c>
      <c r="D231" s="82">
        <v>0</v>
      </c>
      <c r="E231" s="82">
        <v>0</v>
      </c>
      <c r="F231" s="77">
        <f t="shared" si="125"/>
        <v>0</v>
      </c>
      <c r="G231" s="77">
        <f t="shared" si="131"/>
        <v>0</v>
      </c>
      <c r="I231" s="36"/>
    </row>
    <row r="232" spans="1:9" x14ac:dyDescent="0.25">
      <c r="A232" s="12" t="s">
        <v>32</v>
      </c>
      <c r="B232" s="14">
        <f>SUM(B233:B240)</f>
        <v>130011.59</v>
      </c>
      <c r="C232" s="14">
        <f>SUM(C233:C240)</f>
        <v>222000</v>
      </c>
      <c r="D232" s="14">
        <f>SUM(D233:D240)</f>
        <v>101000</v>
      </c>
      <c r="E232" s="14">
        <f>SUM(E233:E240)</f>
        <v>97179.94</v>
      </c>
      <c r="F232" s="19">
        <f t="shared" si="125"/>
        <v>0.74747136005336146</v>
      </c>
      <c r="G232" s="19">
        <f t="shared" si="87"/>
        <v>0.96217762376237626</v>
      </c>
      <c r="I232" s="36"/>
    </row>
    <row r="233" spans="1:9" x14ac:dyDescent="0.25">
      <c r="A233" s="3" t="s">
        <v>33</v>
      </c>
      <c r="B233" s="82">
        <v>4042.82</v>
      </c>
      <c r="C233" s="82">
        <v>0</v>
      </c>
      <c r="D233" s="82">
        <v>1000</v>
      </c>
      <c r="E233" s="82">
        <v>0</v>
      </c>
      <c r="F233" s="77">
        <f t="shared" si="125"/>
        <v>0</v>
      </c>
      <c r="G233" s="77">
        <f t="shared" si="87"/>
        <v>0</v>
      </c>
      <c r="I233" s="36"/>
    </row>
    <row r="234" spans="1:9" x14ac:dyDescent="0.25">
      <c r="A234" s="5" t="s">
        <v>35</v>
      </c>
      <c r="B234" s="82">
        <v>1401.08</v>
      </c>
      <c r="C234" s="82">
        <v>10000</v>
      </c>
      <c r="D234" s="82">
        <v>0</v>
      </c>
      <c r="E234" s="82">
        <v>0</v>
      </c>
      <c r="F234" s="77">
        <f t="shared" si="125"/>
        <v>0</v>
      </c>
      <c r="G234" s="77">
        <f t="shared" si="87"/>
        <v>0</v>
      </c>
      <c r="I234" s="36"/>
    </row>
    <row r="235" spans="1:9" x14ac:dyDescent="0.25">
      <c r="A235" s="5" t="s">
        <v>36</v>
      </c>
      <c r="B235" s="82">
        <v>2042.13</v>
      </c>
      <c r="C235" s="82">
        <v>10000</v>
      </c>
      <c r="D235" s="82">
        <v>0</v>
      </c>
      <c r="E235" s="82">
        <v>0</v>
      </c>
      <c r="F235" s="77">
        <f t="shared" si="125"/>
        <v>0</v>
      </c>
      <c r="G235" s="77">
        <f t="shared" si="87"/>
        <v>0</v>
      </c>
      <c r="I235" s="36"/>
    </row>
    <row r="236" spans="1:9" x14ac:dyDescent="0.25">
      <c r="A236" s="5" t="s">
        <v>37</v>
      </c>
      <c r="B236" s="82">
        <v>385.75</v>
      </c>
      <c r="C236" s="82">
        <v>0</v>
      </c>
      <c r="D236" s="82">
        <v>0</v>
      </c>
      <c r="E236" s="82">
        <v>195.88</v>
      </c>
      <c r="F236" s="77">
        <f t="shared" si="125"/>
        <v>0.50779001944264424</v>
      </c>
      <c r="G236" s="77">
        <f t="shared" si="87"/>
        <v>0</v>
      </c>
      <c r="I236" s="36"/>
    </row>
    <row r="237" spans="1:9" x14ac:dyDescent="0.25">
      <c r="A237" s="5" t="s">
        <v>88</v>
      </c>
      <c r="B237" s="82">
        <v>94179.15</v>
      </c>
      <c r="C237" s="82">
        <v>150000</v>
      </c>
      <c r="D237" s="82">
        <v>0</v>
      </c>
      <c r="E237" s="82">
        <v>68995.31</v>
      </c>
      <c r="F237" s="77">
        <f t="shared" si="125"/>
        <v>0.73259643987018364</v>
      </c>
      <c r="G237" s="77">
        <f t="shared" si="87"/>
        <v>0</v>
      </c>
      <c r="I237" s="36"/>
    </row>
    <row r="238" spans="1:9" x14ac:dyDescent="0.25">
      <c r="A238" s="5" t="s">
        <v>38</v>
      </c>
      <c r="B238" s="82">
        <v>25098.66</v>
      </c>
      <c r="C238" s="82">
        <v>20000</v>
      </c>
      <c r="D238" s="82">
        <v>100000</v>
      </c>
      <c r="E238" s="82">
        <v>27988.75</v>
      </c>
      <c r="F238" s="77">
        <f t="shared" si="125"/>
        <v>1.1151491752946174</v>
      </c>
      <c r="G238" s="77">
        <f t="shared" si="87"/>
        <v>0.27988750000000001</v>
      </c>
      <c r="I238" s="36"/>
    </row>
    <row r="239" spans="1:9" x14ac:dyDescent="0.25">
      <c r="A239" s="5" t="s">
        <v>41</v>
      </c>
      <c r="B239" s="82">
        <v>0</v>
      </c>
      <c r="C239" s="82">
        <v>30000</v>
      </c>
      <c r="D239" s="82">
        <v>0</v>
      </c>
      <c r="E239" s="82">
        <v>0</v>
      </c>
      <c r="F239" s="77">
        <f t="shared" si="125"/>
        <v>0</v>
      </c>
      <c r="G239" s="77">
        <f t="shared" si="87"/>
        <v>0</v>
      </c>
      <c r="I239" s="36"/>
    </row>
    <row r="240" spans="1:9" x14ac:dyDescent="0.25">
      <c r="A240" s="5" t="s">
        <v>42</v>
      </c>
      <c r="B240" s="82">
        <v>2862</v>
      </c>
      <c r="C240" s="82">
        <v>2000</v>
      </c>
      <c r="D240" s="82">
        <v>0</v>
      </c>
      <c r="E240" s="82">
        <v>0</v>
      </c>
      <c r="F240" s="77">
        <f t="shared" si="125"/>
        <v>0</v>
      </c>
      <c r="G240" s="77">
        <f t="shared" si="87"/>
        <v>0</v>
      </c>
      <c r="I240" s="36"/>
    </row>
    <row r="241" spans="1:9" x14ac:dyDescent="0.25">
      <c r="A241" s="5" t="s">
        <v>40</v>
      </c>
      <c r="B241" s="82">
        <v>0</v>
      </c>
      <c r="C241" s="82">
        <v>0</v>
      </c>
      <c r="D241" s="82">
        <v>0</v>
      </c>
      <c r="E241" s="82">
        <v>0</v>
      </c>
      <c r="F241" s="77">
        <f t="shared" si="125"/>
        <v>0</v>
      </c>
      <c r="G241" s="77">
        <f t="shared" si="87"/>
        <v>0</v>
      </c>
      <c r="I241" s="36"/>
    </row>
    <row r="242" spans="1:9" x14ac:dyDescent="0.25">
      <c r="A242" s="12" t="s">
        <v>44</v>
      </c>
      <c r="B242" s="30">
        <f t="shared" ref="B242" si="132">SUM(B243:B249)</f>
        <v>29592.11</v>
      </c>
      <c r="C242" s="30">
        <f t="shared" ref="C242:E242" si="133">SUM(C243:C249)</f>
        <v>70100</v>
      </c>
      <c r="D242" s="30">
        <f t="shared" si="133"/>
        <v>11500</v>
      </c>
      <c r="E242" s="30">
        <f t="shared" si="133"/>
        <v>24088.33</v>
      </c>
      <c r="F242" s="19">
        <f t="shared" si="125"/>
        <v>0.81401191060725309</v>
      </c>
      <c r="G242" s="19">
        <f t="shared" si="87"/>
        <v>2.0946373913043481</v>
      </c>
      <c r="I242" s="36"/>
    </row>
    <row r="243" spans="1:9" x14ac:dyDescent="0.25">
      <c r="A243" s="5" t="s">
        <v>46</v>
      </c>
      <c r="B243" s="82">
        <v>526.94000000000005</v>
      </c>
      <c r="C243" s="82">
        <v>1000</v>
      </c>
      <c r="D243" s="82">
        <v>2000</v>
      </c>
      <c r="E243" s="82">
        <v>374</v>
      </c>
      <c r="F243" s="77">
        <f t="shared" si="125"/>
        <v>0.70975822674308264</v>
      </c>
      <c r="G243" s="77">
        <f t="shared" si="87"/>
        <v>0.187</v>
      </c>
      <c r="I243" s="36"/>
    </row>
    <row r="244" spans="1:9" x14ac:dyDescent="0.25">
      <c r="A244" s="5" t="s">
        <v>48</v>
      </c>
      <c r="B244" s="82">
        <v>7156.37</v>
      </c>
      <c r="C244" s="82">
        <v>61100</v>
      </c>
      <c r="D244" s="82">
        <v>0</v>
      </c>
      <c r="E244" s="82">
        <v>0</v>
      </c>
      <c r="F244" s="77">
        <f t="shared" si="125"/>
        <v>0</v>
      </c>
      <c r="G244" s="77">
        <f t="shared" si="87"/>
        <v>0</v>
      </c>
      <c r="I244" s="36"/>
    </row>
    <row r="245" spans="1:9" x14ac:dyDescent="0.25">
      <c r="A245" s="5" t="s">
        <v>49</v>
      </c>
      <c r="B245" s="82">
        <v>6362.5</v>
      </c>
      <c r="C245" s="82">
        <v>5000</v>
      </c>
      <c r="D245" s="82">
        <v>5000</v>
      </c>
      <c r="E245" s="82">
        <v>11273.13</v>
      </c>
      <c r="F245" s="77">
        <f t="shared" si="125"/>
        <v>1.7718082514734772</v>
      </c>
      <c r="G245" s="77">
        <f t="shared" si="87"/>
        <v>2.254626</v>
      </c>
      <c r="I245" s="36"/>
    </row>
    <row r="246" spans="1:9" x14ac:dyDescent="0.25">
      <c r="A246" s="5" t="s">
        <v>51</v>
      </c>
      <c r="B246" s="82">
        <v>2586.3000000000002</v>
      </c>
      <c r="C246" s="82">
        <v>3000</v>
      </c>
      <c r="D246" s="82">
        <v>4500</v>
      </c>
      <c r="E246" s="82">
        <v>1281.2</v>
      </c>
      <c r="F246" s="77">
        <f t="shared" si="125"/>
        <v>0.49537949967134515</v>
      </c>
      <c r="G246" s="77">
        <f t="shared" si="87"/>
        <v>0.28471111111111114</v>
      </c>
      <c r="I246" s="36"/>
    </row>
    <row r="247" spans="1:9" x14ac:dyDescent="0.25">
      <c r="A247" s="5" t="s">
        <v>105</v>
      </c>
      <c r="B247" s="82">
        <v>12960</v>
      </c>
      <c r="C247" s="82">
        <v>0</v>
      </c>
      <c r="D247" s="82">
        <v>0</v>
      </c>
      <c r="E247" s="82">
        <v>11160</v>
      </c>
      <c r="F247" s="77">
        <f t="shared" si="125"/>
        <v>0.86111111111111116</v>
      </c>
      <c r="G247" s="77">
        <f t="shared" si="87"/>
        <v>0</v>
      </c>
      <c r="I247" s="36"/>
    </row>
    <row r="248" spans="1:9" x14ac:dyDescent="0.25">
      <c r="A248" s="5" t="s">
        <v>59</v>
      </c>
      <c r="B248" s="82">
        <v>0</v>
      </c>
      <c r="C248" s="82">
        <v>0</v>
      </c>
      <c r="D248" s="82">
        <v>0</v>
      </c>
      <c r="E248" s="82">
        <v>0</v>
      </c>
      <c r="F248" s="77">
        <f t="shared" si="125"/>
        <v>0</v>
      </c>
      <c r="G248" s="77">
        <f t="shared" si="87"/>
        <v>0</v>
      </c>
      <c r="I248" s="36"/>
    </row>
    <row r="249" spans="1:9" x14ac:dyDescent="0.25">
      <c r="A249" s="5" t="s">
        <v>60</v>
      </c>
      <c r="B249" s="82">
        <v>0</v>
      </c>
      <c r="C249" s="82">
        <v>0</v>
      </c>
      <c r="D249" s="82">
        <v>0</v>
      </c>
      <c r="E249" s="82">
        <v>0</v>
      </c>
      <c r="F249" s="77">
        <f t="shared" si="125"/>
        <v>0</v>
      </c>
      <c r="G249" s="77">
        <f t="shared" si="87"/>
        <v>0</v>
      </c>
      <c r="I249" s="36"/>
    </row>
    <row r="250" spans="1:9" x14ac:dyDescent="0.25">
      <c r="A250" s="12" t="s">
        <v>17</v>
      </c>
      <c r="B250" s="14">
        <f t="shared" ref="B250:E250" si="134">B251</f>
        <v>2225.58</v>
      </c>
      <c r="C250" s="14">
        <f>C251</f>
        <v>0</v>
      </c>
      <c r="D250" s="14">
        <f t="shared" si="134"/>
        <v>0</v>
      </c>
      <c r="E250" s="14">
        <f t="shared" si="134"/>
        <v>7020</v>
      </c>
      <c r="F250" s="19">
        <f t="shared" si="125"/>
        <v>3.1542339524977758</v>
      </c>
      <c r="G250" s="19">
        <f t="shared" si="87"/>
        <v>0</v>
      </c>
      <c r="I250" s="36"/>
    </row>
    <row r="251" spans="1:9" x14ac:dyDescent="0.25">
      <c r="A251" s="5" t="s">
        <v>65</v>
      </c>
      <c r="B251" s="82">
        <v>2225.58</v>
      </c>
      <c r="C251" s="82">
        <v>0</v>
      </c>
      <c r="D251" s="82">
        <v>0</v>
      </c>
      <c r="E251" s="82">
        <v>7020</v>
      </c>
      <c r="F251" s="77">
        <f t="shared" si="125"/>
        <v>3.1542339524977758</v>
      </c>
      <c r="G251" s="77">
        <f t="shared" si="87"/>
        <v>0</v>
      </c>
      <c r="I251" s="36"/>
    </row>
    <row r="252" spans="1:9" x14ac:dyDescent="0.25">
      <c r="A252" s="12" t="s">
        <v>106</v>
      </c>
      <c r="B252" s="14">
        <f t="shared" ref="B252:D252" si="135">SUM(B253:B255)</f>
        <v>12.5</v>
      </c>
      <c r="C252" s="14">
        <f t="shared" si="135"/>
        <v>0</v>
      </c>
      <c r="D252" s="14">
        <f t="shared" si="135"/>
        <v>0</v>
      </c>
      <c r="E252" s="14">
        <f>SUM(E253:E255)</f>
        <v>185.19</v>
      </c>
      <c r="F252" s="19">
        <f t="shared" si="125"/>
        <v>14.815199999999999</v>
      </c>
      <c r="G252" s="19">
        <f t="shared" si="87"/>
        <v>0</v>
      </c>
      <c r="I252" s="36"/>
    </row>
    <row r="253" spans="1:9" x14ac:dyDescent="0.25">
      <c r="A253" s="5" t="s">
        <v>70</v>
      </c>
      <c r="B253" s="82">
        <v>12.5</v>
      </c>
      <c r="C253" s="82">
        <v>0</v>
      </c>
      <c r="D253" s="82">
        <v>0</v>
      </c>
      <c r="E253" s="82">
        <v>0</v>
      </c>
      <c r="F253" s="77">
        <f t="shared" ref="F253:F254" si="136">+IFERROR(E253/B253,)</f>
        <v>0</v>
      </c>
      <c r="G253" s="77">
        <f t="shared" ref="G253:G254" si="137">+IFERROR(E253/D253,)</f>
        <v>0</v>
      </c>
      <c r="I253" s="36"/>
    </row>
    <row r="254" spans="1:9" x14ac:dyDescent="0.25">
      <c r="A254" s="5" t="s">
        <v>82</v>
      </c>
      <c r="B254" s="82">
        <v>0</v>
      </c>
      <c r="C254" s="82">
        <v>0</v>
      </c>
      <c r="D254" s="82">
        <v>0</v>
      </c>
      <c r="E254" s="82">
        <v>169.66</v>
      </c>
      <c r="F254" s="77">
        <f t="shared" si="136"/>
        <v>0</v>
      </c>
      <c r="G254" s="77">
        <f t="shared" si="137"/>
        <v>0</v>
      </c>
      <c r="I254" s="36"/>
    </row>
    <row r="255" spans="1:9" x14ac:dyDescent="0.25">
      <c r="A255" s="5" t="s">
        <v>81</v>
      </c>
      <c r="B255" s="82">
        <v>0</v>
      </c>
      <c r="C255" s="82">
        <v>0</v>
      </c>
      <c r="D255" s="82">
        <v>0</v>
      </c>
      <c r="E255" s="82">
        <v>15.53</v>
      </c>
      <c r="F255" s="77">
        <f t="shared" si="125"/>
        <v>0</v>
      </c>
      <c r="G255" s="77">
        <f t="shared" si="87"/>
        <v>0</v>
      </c>
      <c r="I255" s="36"/>
    </row>
    <row r="256" spans="1:9" x14ac:dyDescent="0.25">
      <c r="A256" s="12" t="s">
        <v>76</v>
      </c>
      <c r="B256" s="14">
        <f>SUM(B257:B258)</f>
        <v>0</v>
      </c>
      <c r="C256" s="14">
        <f t="shared" ref="C256:E256" si="138">SUM(C257:C258)</f>
        <v>0</v>
      </c>
      <c r="D256" s="14">
        <f t="shared" si="138"/>
        <v>0</v>
      </c>
      <c r="E256" s="14">
        <f t="shared" si="138"/>
        <v>11815.58</v>
      </c>
      <c r="F256" s="19">
        <f t="shared" ref="F256:F258" si="139">+IFERROR(E256/B256,)</f>
        <v>0</v>
      </c>
      <c r="G256" s="19">
        <f t="shared" ref="G256:G258" si="140">+IFERROR(E256/D256,)</f>
        <v>0</v>
      </c>
      <c r="I256" s="36"/>
    </row>
    <row r="257" spans="1:9" x14ac:dyDescent="0.25">
      <c r="A257" s="5" t="s">
        <v>78</v>
      </c>
      <c r="B257" s="82">
        <v>0</v>
      </c>
      <c r="C257" s="82">
        <v>0</v>
      </c>
      <c r="D257" s="82">
        <v>0</v>
      </c>
      <c r="E257" s="82">
        <v>8125</v>
      </c>
      <c r="F257" s="85">
        <f t="shared" si="139"/>
        <v>0</v>
      </c>
      <c r="G257" s="85">
        <f t="shared" si="140"/>
        <v>0</v>
      </c>
      <c r="I257" s="36"/>
    </row>
    <row r="258" spans="1:9" x14ac:dyDescent="0.25">
      <c r="A258" s="5" t="s">
        <v>89</v>
      </c>
      <c r="B258" s="82">
        <v>0</v>
      </c>
      <c r="C258" s="82">
        <v>0</v>
      </c>
      <c r="D258" s="82">
        <v>0</v>
      </c>
      <c r="E258" s="82">
        <v>3690.58</v>
      </c>
      <c r="F258" s="85">
        <f t="shared" si="139"/>
        <v>0</v>
      </c>
      <c r="G258" s="85">
        <f t="shared" si="140"/>
        <v>0</v>
      </c>
      <c r="I258" s="36"/>
    </row>
    <row r="259" spans="1:9" x14ac:dyDescent="0.25">
      <c r="A259" s="12" t="s">
        <v>93</v>
      </c>
      <c r="B259" s="14">
        <f t="shared" ref="B259" si="141">SUM(B260:B262)</f>
        <v>4650</v>
      </c>
      <c r="C259" s="14">
        <f>SUM(C260:C262)</f>
        <v>0</v>
      </c>
      <c r="D259" s="14">
        <f t="shared" ref="D259:E259" si="142">SUM(D260:D262)</f>
        <v>0</v>
      </c>
      <c r="E259" s="14">
        <f t="shared" si="142"/>
        <v>17362.5</v>
      </c>
      <c r="F259" s="19">
        <f t="shared" si="125"/>
        <v>3.7338709677419355</v>
      </c>
      <c r="G259" s="19">
        <f t="shared" si="87"/>
        <v>0</v>
      </c>
      <c r="I259" s="36"/>
    </row>
    <row r="260" spans="1:9" x14ac:dyDescent="0.25">
      <c r="A260" s="3" t="s">
        <v>101</v>
      </c>
      <c r="B260" s="82">
        <v>4650</v>
      </c>
      <c r="C260" s="82">
        <v>0</v>
      </c>
      <c r="D260" s="82">
        <v>0</v>
      </c>
      <c r="E260" s="82">
        <v>17362.5</v>
      </c>
      <c r="F260" s="77">
        <f t="shared" si="125"/>
        <v>3.7338709677419355</v>
      </c>
      <c r="G260" s="77">
        <f t="shared" ref="G260" si="143">+IFERROR(E260/D260,)</f>
        <v>0</v>
      </c>
      <c r="I260" s="36"/>
    </row>
    <row r="261" spans="1:9" x14ac:dyDescent="0.25">
      <c r="A261" s="3" t="s">
        <v>94</v>
      </c>
      <c r="B261" s="82">
        <v>0</v>
      </c>
      <c r="C261" s="82">
        <v>0</v>
      </c>
      <c r="D261" s="82">
        <v>0</v>
      </c>
      <c r="E261" s="82">
        <v>0</v>
      </c>
      <c r="F261" s="77">
        <f t="shared" si="125"/>
        <v>0</v>
      </c>
      <c r="G261" s="77">
        <f t="shared" si="87"/>
        <v>0</v>
      </c>
      <c r="I261" s="36"/>
    </row>
    <row r="262" spans="1:9" x14ac:dyDescent="0.25">
      <c r="A262" s="5" t="s">
        <v>95</v>
      </c>
      <c r="B262" s="82">
        <v>0</v>
      </c>
      <c r="C262" s="82">
        <v>0</v>
      </c>
      <c r="D262" s="82">
        <v>0</v>
      </c>
      <c r="E262" s="82">
        <v>0</v>
      </c>
      <c r="F262" s="77">
        <f t="shared" si="125"/>
        <v>0</v>
      </c>
      <c r="G262" s="77">
        <f t="shared" si="87"/>
        <v>0</v>
      </c>
      <c r="I262" s="36"/>
    </row>
    <row r="263" spans="1:9" x14ac:dyDescent="0.25">
      <c r="A263" s="7" t="s">
        <v>79</v>
      </c>
      <c r="B263" s="15">
        <f>B264+B286</f>
        <v>669231.31999999983</v>
      </c>
      <c r="C263" s="15">
        <f>C264</f>
        <v>701400</v>
      </c>
      <c r="D263" s="15">
        <f>D264+D286</f>
        <v>936400</v>
      </c>
      <c r="E263" s="15">
        <f>E264+E286</f>
        <v>300670.38</v>
      </c>
      <c r="F263" s="17">
        <f t="shared" si="125"/>
        <v>0.4492772095603656</v>
      </c>
      <c r="G263" s="17">
        <f t="shared" si="87"/>
        <v>0.32109181973515594</v>
      </c>
      <c r="I263" s="36"/>
    </row>
    <row r="264" spans="1:9" x14ac:dyDescent="0.25">
      <c r="A264" s="52" t="s">
        <v>75</v>
      </c>
      <c r="B264" s="53">
        <f t="shared" ref="B264" si="144">B265+B268+B274+B278+B280+B282</f>
        <v>669231.31999999983</v>
      </c>
      <c r="C264" s="53">
        <f>C265+C268+C274+C278+C280+C282</f>
        <v>701400</v>
      </c>
      <c r="D264" s="53">
        <f t="shared" ref="D264:E264" si="145">D265+D268+D274+D278+D280+D282</f>
        <v>701400</v>
      </c>
      <c r="E264" s="53">
        <f t="shared" si="145"/>
        <v>300670.38</v>
      </c>
      <c r="F264" s="55">
        <f t="shared" si="125"/>
        <v>0.4492772095603656</v>
      </c>
      <c r="G264" s="55">
        <f t="shared" si="87"/>
        <v>0.42867177074422586</v>
      </c>
      <c r="I264" s="36"/>
    </row>
    <row r="265" spans="1:9" x14ac:dyDescent="0.25">
      <c r="A265" s="12" t="s">
        <v>3</v>
      </c>
      <c r="B265" s="14">
        <f t="shared" ref="B265" si="146">SUM(B266:B267)</f>
        <v>545430.28999999992</v>
      </c>
      <c r="C265" s="14">
        <f>SUM(C266:C267)</f>
        <v>570000</v>
      </c>
      <c r="D265" s="14">
        <f t="shared" ref="D265:E265" si="147">SUM(D266:D267)</f>
        <v>550000</v>
      </c>
      <c r="E265" s="14">
        <f t="shared" si="147"/>
        <v>242683.8</v>
      </c>
      <c r="F265" s="19">
        <f t="shared" si="125"/>
        <v>0.44494008574404625</v>
      </c>
      <c r="G265" s="19">
        <f t="shared" si="87"/>
        <v>0.44124327272727271</v>
      </c>
      <c r="I265" s="36"/>
    </row>
    <row r="266" spans="1:9" x14ac:dyDescent="0.25">
      <c r="A266" s="5" t="s">
        <v>4</v>
      </c>
      <c r="B266" s="82">
        <v>534304.97</v>
      </c>
      <c r="C266" s="82">
        <v>570000</v>
      </c>
      <c r="D266" s="82">
        <v>550000</v>
      </c>
      <c r="E266" s="82">
        <v>242683.8</v>
      </c>
      <c r="F266" s="77">
        <f t="shared" si="125"/>
        <v>0.45420464645874437</v>
      </c>
      <c r="G266" s="77">
        <f t="shared" si="87"/>
        <v>0.44124327272727271</v>
      </c>
      <c r="I266" s="36"/>
    </row>
    <row r="267" spans="1:9" x14ac:dyDescent="0.25">
      <c r="A267" s="5" t="s">
        <v>5</v>
      </c>
      <c r="B267" s="82">
        <v>11125.32</v>
      </c>
      <c r="C267" s="82">
        <v>0</v>
      </c>
      <c r="D267" s="82">
        <v>0</v>
      </c>
      <c r="E267" s="82">
        <v>0</v>
      </c>
      <c r="F267" s="77">
        <f t="shared" si="125"/>
        <v>0</v>
      </c>
      <c r="G267" s="77">
        <f t="shared" si="87"/>
        <v>0</v>
      </c>
      <c r="I267" s="36"/>
    </row>
    <row r="268" spans="1:9" x14ac:dyDescent="0.25">
      <c r="A268" s="12" t="s">
        <v>6</v>
      </c>
      <c r="B268" s="14">
        <f t="shared" ref="B268" si="148">SUM(B269:B273)</f>
        <v>20263</v>
      </c>
      <c r="C268" s="14">
        <f>SUM(C269:C273)</f>
        <v>21400</v>
      </c>
      <c r="D268" s="14">
        <f t="shared" ref="D268:E268" si="149">SUM(D269:D273)</f>
        <v>46900</v>
      </c>
      <c r="E268" s="14">
        <f t="shared" si="149"/>
        <v>13690.02</v>
      </c>
      <c r="F268" s="19">
        <f t="shared" si="125"/>
        <v>0.67561664116863251</v>
      </c>
      <c r="G268" s="19">
        <f t="shared" si="87"/>
        <v>0.29189808102345416</v>
      </c>
      <c r="I268" s="36"/>
    </row>
    <row r="269" spans="1:9" x14ac:dyDescent="0.25">
      <c r="A269" s="5" t="s">
        <v>7</v>
      </c>
      <c r="B269" s="82">
        <v>9000</v>
      </c>
      <c r="C269" s="82">
        <v>9000</v>
      </c>
      <c r="D269" s="82">
        <v>9000</v>
      </c>
      <c r="E269" s="82">
        <v>0</v>
      </c>
      <c r="F269" s="77">
        <f t="shared" si="125"/>
        <v>0</v>
      </c>
      <c r="G269" s="77">
        <f t="shared" si="87"/>
        <v>0</v>
      </c>
      <c r="I269" s="36"/>
    </row>
    <row r="270" spans="1:9" x14ac:dyDescent="0.25">
      <c r="A270" s="5" t="s">
        <v>8</v>
      </c>
      <c r="B270" s="82">
        <v>3600</v>
      </c>
      <c r="C270" s="82">
        <v>0</v>
      </c>
      <c r="D270" s="82">
        <v>5400</v>
      </c>
      <c r="E270" s="82">
        <v>0</v>
      </c>
      <c r="F270" s="77">
        <f t="shared" si="125"/>
        <v>0</v>
      </c>
      <c r="G270" s="77">
        <f t="shared" si="87"/>
        <v>0</v>
      </c>
      <c r="I270" s="36"/>
    </row>
    <row r="271" spans="1:9" x14ac:dyDescent="0.25">
      <c r="A271" s="5" t="s">
        <v>9</v>
      </c>
      <c r="B271" s="82">
        <v>0</v>
      </c>
      <c r="C271" s="82">
        <v>0</v>
      </c>
      <c r="D271" s="82">
        <v>14000</v>
      </c>
      <c r="E271" s="82">
        <v>0</v>
      </c>
      <c r="F271" s="77">
        <f t="shared" si="125"/>
        <v>0</v>
      </c>
      <c r="G271" s="77">
        <f t="shared" si="87"/>
        <v>0</v>
      </c>
      <c r="I271" s="36"/>
    </row>
    <row r="272" spans="1:9" x14ac:dyDescent="0.25">
      <c r="A272" s="5" t="s">
        <v>10</v>
      </c>
      <c r="B272" s="82">
        <v>1663</v>
      </c>
      <c r="C272" s="82">
        <v>3400</v>
      </c>
      <c r="D272" s="82">
        <v>8000</v>
      </c>
      <c r="E272" s="82">
        <v>7690.02</v>
      </c>
      <c r="F272" s="77">
        <f t="shared" si="125"/>
        <v>4.6241852074564047</v>
      </c>
      <c r="G272" s="77">
        <f t="shared" si="87"/>
        <v>0.96125250000000007</v>
      </c>
      <c r="I272" s="36"/>
    </row>
    <row r="273" spans="1:9" x14ac:dyDescent="0.25">
      <c r="A273" s="5" t="s">
        <v>11</v>
      </c>
      <c r="B273" s="82">
        <v>6000</v>
      </c>
      <c r="C273" s="82">
        <v>9000</v>
      </c>
      <c r="D273" s="82">
        <v>10500</v>
      </c>
      <c r="E273" s="82">
        <v>6000</v>
      </c>
      <c r="F273" s="77">
        <f t="shared" si="125"/>
        <v>1</v>
      </c>
      <c r="G273" s="77">
        <f t="shared" si="87"/>
        <v>0.5714285714285714</v>
      </c>
      <c r="I273" s="36"/>
    </row>
    <row r="274" spans="1:9" x14ac:dyDescent="0.25">
      <c r="A274" s="12" t="s">
        <v>80</v>
      </c>
      <c r="B274" s="14">
        <f t="shared" ref="B274" si="150">SUM(B275:B277)</f>
        <v>85954.08</v>
      </c>
      <c r="C274" s="14">
        <f>SUM(C275:C277)</f>
        <v>102000</v>
      </c>
      <c r="D274" s="14">
        <f t="shared" ref="D274:E274" si="151">SUM(D275:D277)</f>
        <v>95500</v>
      </c>
      <c r="E274" s="14">
        <f t="shared" si="151"/>
        <v>40213.19</v>
      </c>
      <c r="F274" s="19">
        <f t="shared" si="125"/>
        <v>0.46784504004929145</v>
      </c>
      <c r="G274" s="19">
        <f t="shared" si="87"/>
        <v>0.42108052356020947</v>
      </c>
      <c r="I274" s="36"/>
    </row>
    <row r="275" spans="1:9" x14ac:dyDescent="0.25">
      <c r="A275" s="5" t="s">
        <v>12</v>
      </c>
      <c r="B275" s="82">
        <v>85709.25</v>
      </c>
      <c r="C275" s="82">
        <v>102000</v>
      </c>
      <c r="D275" s="82">
        <v>95500</v>
      </c>
      <c r="E275" s="82">
        <v>40213.19</v>
      </c>
      <c r="F275" s="77">
        <f t="shared" si="125"/>
        <v>0.46918144774338827</v>
      </c>
      <c r="G275" s="77">
        <f t="shared" si="87"/>
        <v>0.42108052356020947</v>
      </c>
      <c r="I275" s="36"/>
    </row>
    <row r="276" spans="1:9" x14ac:dyDescent="0.25">
      <c r="A276" s="5" t="s">
        <v>13</v>
      </c>
      <c r="B276" s="82">
        <v>55.67</v>
      </c>
      <c r="C276" s="82">
        <v>0</v>
      </c>
      <c r="D276" s="82">
        <v>0</v>
      </c>
      <c r="E276" s="82">
        <v>0</v>
      </c>
      <c r="F276" s="77">
        <f t="shared" si="125"/>
        <v>0</v>
      </c>
      <c r="G276" s="77">
        <f t="shared" si="87"/>
        <v>0</v>
      </c>
      <c r="I276" s="36"/>
    </row>
    <row r="277" spans="1:9" x14ac:dyDescent="0.25">
      <c r="A277" s="5" t="s">
        <v>14</v>
      </c>
      <c r="B277" s="82">
        <v>189.16</v>
      </c>
      <c r="C277" s="82">
        <v>0</v>
      </c>
      <c r="D277" s="82">
        <v>0</v>
      </c>
      <c r="E277" s="82">
        <v>0</v>
      </c>
      <c r="F277" s="77">
        <f t="shared" si="125"/>
        <v>0</v>
      </c>
      <c r="G277" s="77">
        <f t="shared" si="87"/>
        <v>0</v>
      </c>
      <c r="I277" s="36"/>
    </row>
    <row r="278" spans="1:9" x14ac:dyDescent="0.25">
      <c r="A278" s="12" t="s">
        <v>15</v>
      </c>
      <c r="B278" s="14">
        <f t="shared" ref="B278:E278" si="152">SUM(B279)</f>
        <v>8193.9599999999991</v>
      </c>
      <c r="C278" s="14">
        <f>SUM(C279)</f>
        <v>8000</v>
      </c>
      <c r="D278" s="14">
        <f t="shared" si="152"/>
        <v>9000</v>
      </c>
      <c r="E278" s="14">
        <f t="shared" si="152"/>
        <v>4083.37</v>
      </c>
      <c r="F278" s="19">
        <f t="shared" si="125"/>
        <v>0.49833902044920897</v>
      </c>
      <c r="G278" s="19">
        <f t="shared" si="87"/>
        <v>0.45370777777777777</v>
      </c>
      <c r="I278" s="36"/>
    </row>
    <row r="279" spans="1:9" x14ac:dyDescent="0.25">
      <c r="A279" s="5" t="s">
        <v>16</v>
      </c>
      <c r="B279" s="82">
        <v>8193.9599999999991</v>
      </c>
      <c r="C279" s="82">
        <v>8000</v>
      </c>
      <c r="D279" s="82">
        <v>9000</v>
      </c>
      <c r="E279" s="82">
        <v>4083.37</v>
      </c>
      <c r="F279" s="77">
        <f t="shared" si="125"/>
        <v>0.49833902044920897</v>
      </c>
      <c r="G279" s="77">
        <f t="shared" si="87"/>
        <v>0.45370777777777777</v>
      </c>
      <c r="I279" s="36"/>
    </row>
    <row r="280" spans="1:9" x14ac:dyDescent="0.25">
      <c r="A280" s="12" t="s">
        <v>17</v>
      </c>
      <c r="B280" s="14">
        <f t="shared" ref="B280:E280" si="153">SUM(B281)</f>
        <v>5468.75</v>
      </c>
      <c r="C280" s="14">
        <f>SUM(C281)</f>
        <v>0</v>
      </c>
      <c r="D280" s="14">
        <f t="shared" si="153"/>
        <v>0</v>
      </c>
      <c r="E280" s="14">
        <f t="shared" si="153"/>
        <v>0</v>
      </c>
      <c r="F280" s="19">
        <f t="shared" si="125"/>
        <v>0</v>
      </c>
      <c r="G280" s="19">
        <f t="shared" si="87"/>
        <v>0</v>
      </c>
      <c r="I280" s="36"/>
    </row>
    <row r="281" spans="1:9" x14ac:dyDescent="0.25">
      <c r="A281" s="5" t="s">
        <v>18</v>
      </c>
      <c r="B281" s="82">
        <v>5468.75</v>
      </c>
      <c r="C281" s="82">
        <v>0</v>
      </c>
      <c r="D281" s="82">
        <v>0</v>
      </c>
      <c r="E281" s="82">
        <v>0</v>
      </c>
      <c r="F281" s="77">
        <f t="shared" si="125"/>
        <v>0</v>
      </c>
      <c r="G281" s="77">
        <f t="shared" si="87"/>
        <v>0</v>
      </c>
      <c r="I281" s="36"/>
    </row>
    <row r="282" spans="1:9" x14ac:dyDescent="0.25">
      <c r="A282" s="12" t="s">
        <v>69</v>
      </c>
      <c r="B282" s="14">
        <f t="shared" ref="B282" si="154">SUM(B283:B285)</f>
        <v>3921.24</v>
      </c>
      <c r="C282" s="14">
        <f>SUM(C283:C285)</f>
        <v>0</v>
      </c>
      <c r="D282" s="14">
        <f t="shared" ref="D282:E282" si="155">SUM(D283:D285)</f>
        <v>0</v>
      </c>
      <c r="E282" s="14">
        <f t="shared" si="155"/>
        <v>0</v>
      </c>
      <c r="F282" s="19">
        <f t="shared" si="125"/>
        <v>0</v>
      </c>
      <c r="G282" s="19">
        <f t="shared" si="87"/>
        <v>0</v>
      </c>
      <c r="I282" s="36"/>
    </row>
    <row r="283" spans="1:9" x14ac:dyDescent="0.25">
      <c r="A283" s="5" t="s">
        <v>21</v>
      </c>
      <c r="B283" s="82">
        <v>166.4</v>
      </c>
      <c r="C283" s="82">
        <v>0</v>
      </c>
      <c r="D283" s="82">
        <v>0</v>
      </c>
      <c r="E283" s="82">
        <v>0</v>
      </c>
      <c r="F283" s="77">
        <f t="shared" si="125"/>
        <v>0</v>
      </c>
      <c r="G283" s="77">
        <f t="shared" si="87"/>
        <v>0</v>
      </c>
      <c r="I283" s="36"/>
    </row>
    <row r="284" spans="1:9" x14ac:dyDescent="0.25">
      <c r="A284" s="5" t="s">
        <v>82</v>
      </c>
      <c r="B284" s="82">
        <v>1832.27</v>
      </c>
      <c r="C284" s="82">
        <v>0</v>
      </c>
      <c r="D284" s="82">
        <v>0</v>
      </c>
      <c r="E284" s="82">
        <v>0</v>
      </c>
      <c r="F284" s="77">
        <f t="shared" si="125"/>
        <v>0</v>
      </c>
      <c r="G284" s="77">
        <f t="shared" si="87"/>
        <v>0</v>
      </c>
      <c r="I284" s="36"/>
    </row>
    <row r="285" spans="1:9" x14ac:dyDescent="0.25">
      <c r="A285" s="5" t="s">
        <v>81</v>
      </c>
      <c r="B285" s="82">
        <v>1922.57</v>
      </c>
      <c r="C285" s="82">
        <v>0</v>
      </c>
      <c r="D285" s="82">
        <v>0</v>
      </c>
      <c r="E285" s="82">
        <v>0</v>
      </c>
      <c r="F285" s="77">
        <f t="shared" si="125"/>
        <v>0</v>
      </c>
      <c r="G285" s="77">
        <f>+IFERROR(E285/D285,)</f>
        <v>0</v>
      </c>
      <c r="I285" s="36"/>
    </row>
    <row r="286" spans="1:9" x14ac:dyDescent="0.25">
      <c r="A286" s="52" t="s">
        <v>92</v>
      </c>
      <c r="B286" s="53">
        <f>B287+B294+B297</f>
        <v>0</v>
      </c>
      <c r="C286" s="53">
        <f t="shared" ref="C286:E286" si="156">C287+C294+C297</f>
        <v>0</v>
      </c>
      <c r="D286" s="53">
        <f t="shared" si="156"/>
        <v>235000</v>
      </c>
      <c r="E286" s="53">
        <f t="shared" si="156"/>
        <v>0</v>
      </c>
      <c r="F286" s="55">
        <f t="shared" si="125"/>
        <v>0</v>
      </c>
      <c r="G286" s="55">
        <f t="shared" ref="G286:G298" si="157">+IFERROR(E286/D286,)</f>
        <v>0</v>
      </c>
      <c r="I286" s="36"/>
    </row>
    <row r="287" spans="1:9" x14ac:dyDescent="0.25">
      <c r="A287" s="12" t="s">
        <v>32</v>
      </c>
      <c r="B287" s="14">
        <f>SUM(B288:B293)</f>
        <v>0</v>
      </c>
      <c r="C287" s="14">
        <f t="shared" ref="C287:E287" si="158">SUM(C288:C293)</f>
        <v>0</v>
      </c>
      <c r="D287" s="14">
        <f t="shared" si="158"/>
        <v>168000</v>
      </c>
      <c r="E287" s="14">
        <f t="shared" si="158"/>
        <v>0</v>
      </c>
      <c r="F287" s="19">
        <f t="shared" si="125"/>
        <v>0</v>
      </c>
      <c r="G287" s="19">
        <f t="shared" si="157"/>
        <v>0</v>
      </c>
      <c r="I287" s="36"/>
    </row>
    <row r="288" spans="1:9" x14ac:dyDescent="0.25">
      <c r="A288" s="5" t="s">
        <v>35</v>
      </c>
      <c r="B288" s="82">
        <v>0</v>
      </c>
      <c r="C288" s="82">
        <v>0</v>
      </c>
      <c r="D288" s="82">
        <v>5000</v>
      </c>
      <c r="E288" s="82">
        <v>0</v>
      </c>
      <c r="F288" s="77">
        <f t="shared" si="125"/>
        <v>0</v>
      </c>
      <c r="G288" s="77">
        <f t="shared" si="157"/>
        <v>0</v>
      </c>
      <c r="I288" s="36"/>
    </row>
    <row r="289" spans="1:9" x14ac:dyDescent="0.25">
      <c r="A289" s="5" t="s">
        <v>36</v>
      </c>
      <c r="B289" s="82">
        <v>0</v>
      </c>
      <c r="C289" s="82">
        <v>0</v>
      </c>
      <c r="D289" s="82">
        <v>5000</v>
      </c>
      <c r="E289" s="82">
        <v>0</v>
      </c>
      <c r="F289" s="77">
        <f t="shared" si="125"/>
        <v>0</v>
      </c>
      <c r="G289" s="77">
        <f t="shared" si="157"/>
        <v>0</v>
      </c>
      <c r="I289" s="36"/>
    </row>
    <row r="290" spans="1:9" x14ac:dyDescent="0.25">
      <c r="A290" s="5" t="s">
        <v>37</v>
      </c>
      <c r="B290" s="82">
        <v>0</v>
      </c>
      <c r="C290" s="82">
        <v>0</v>
      </c>
      <c r="D290" s="82">
        <v>1000</v>
      </c>
      <c r="E290" s="82">
        <v>0</v>
      </c>
      <c r="F290" s="77">
        <f t="shared" ref="F290:F292" si="159">+IFERROR(E290/B290,)</f>
        <v>0</v>
      </c>
      <c r="G290" s="77">
        <f t="shared" ref="G290:G292" si="160">+IFERROR(E290/D290,)</f>
        <v>0</v>
      </c>
      <c r="I290" s="36"/>
    </row>
    <row r="291" spans="1:9" x14ac:dyDescent="0.25">
      <c r="A291" s="5" t="s">
        <v>88</v>
      </c>
      <c r="B291" s="82">
        <v>0</v>
      </c>
      <c r="C291" s="82">
        <v>0</v>
      </c>
      <c r="D291" s="82">
        <v>150000</v>
      </c>
      <c r="E291" s="82">
        <v>0</v>
      </c>
      <c r="F291" s="77">
        <f t="shared" si="159"/>
        <v>0</v>
      </c>
      <c r="G291" s="77">
        <f t="shared" si="160"/>
        <v>0</v>
      </c>
      <c r="I291" s="36"/>
    </row>
    <row r="292" spans="1:9" x14ac:dyDescent="0.25">
      <c r="A292" s="5" t="s">
        <v>42</v>
      </c>
      <c r="B292" s="82">
        <v>0</v>
      </c>
      <c r="C292" s="82">
        <v>0</v>
      </c>
      <c r="D292" s="82">
        <v>5000</v>
      </c>
      <c r="E292" s="82">
        <v>0</v>
      </c>
      <c r="F292" s="77">
        <f t="shared" si="159"/>
        <v>0</v>
      </c>
      <c r="G292" s="77">
        <f t="shared" si="160"/>
        <v>0</v>
      </c>
      <c r="I292" s="36"/>
    </row>
    <row r="293" spans="1:9" x14ac:dyDescent="0.25">
      <c r="A293" s="5" t="s">
        <v>43</v>
      </c>
      <c r="B293" s="82">
        <v>0</v>
      </c>
      <c r="C293" s="82">
        <v>0</v>
      </c>
      <c r="D293" s="82">
        <v>2000</v>
      </c>
      <c r="E293" s="82">
        <v>0</v>
      </c>
      <c r="F293" s="77">
        <f t="shared" si="125"/>
        <v>0</v>
      </c>
      <c r="G293" s="77">
        <f t="shared" si="157"/>
        <v>0</v>
      </c>
      <c r="I293" s="36"/>
    </row>
    <row r="294" spans="1:9" x14ac:dyDescent="0.25">
      <c r="A294" s="12" t="s">
        <v>44</v>
      </c>
      <c r="B294" s="14">
        <f>SUM(B295:B296)</f>
        <v>0</v>
      </c>
      <c r="C294" s="14">
        <f t="shared" ref="C294:E294" si="161">SUM(C295:C296)</f>
        <v>0</v>
      </c>
      <c r="D294" s="14">
        <f t="shared" si="161"/>
        <v>67000</v>
      </c>
      <c r="E294" s="14">
        <f t="shared" si="161"/>
        <v>0</v>
      </c>
      <c r="F294" s="19">
        <f t="shared" si="125"/>
        <v>0</v>
      </c>
      <c r="G294" s="19">
        <f t="shared" si="157"/>
        <v>0</v>
      </c>
      <c r="I294" s="36"/>
    </row>
    <row r="295" spans="1:9" x14ac:dyDescent="0.25">
      <c r="A295" s="5" t="s">
        <v>48</v>
      </c>
      <c r="B295" s="82">
        <v>0</v>
      </c>
      <c r="C295" s="82">
        <v>0</v>
      </c>
      <c r="D295" s="82">
        <v>57000</v>
      </c>
      <c r="E295" s="82">
        <v>0</v>
      </c>
      <c r="F295" s="77">
        <f t="shared" ref="F295" si="162">+IFERROR(E295/B295,)</f>
        <v>0</v>
      </c>
      <c r="G295" s="77">
        <f t="shared" ref="G295" si="163">+IFERROR(E295/D295,)</f>
        <v>0</v>
      </c>
      <c r="I295" s="36"/>
    </row>
    <row r="296" spans="1:9" x14ac:dyDescent="0.25">
      <c r="A296" s="5" t="s">
        <v>49</v>
      </c>
      <c r="B296" s="82">
        <v>0</v>
      </c>
      <c r="C296" s="82">
        <v>0</v>
      </c>
      <c r="D296" s="82">
        <v>10000</v>
      </c>
      <c r="E296" s="82">
        <v>0</v>
      </c>
      <c r="F296" s="77">
        <f t="shared" si="125"/>
        <v>0</v>
      </c>
      <c r="G296" s="77">
        <f t="shared" si="157"/>
        <v>0</v>
      </c>
      <c r="I296" s="36"/>
    </row>
    <row r="297" spans="1:9" x14ac:dyDescent="0.25">
      <c r="A297" s="12" t="s">
        <v>93</v>
      </c>
      <c r="B297" s="14">
        <f>B298</f>
        <v>0</v>
      </c>
      <c r="C297" s="14">
        <f t="shared" ref="C297:E297" si="164">C298</f>
        <v>0</v>
      </c>
      <c r="D297" s="14">
        <f t="shared" si="164"/>
        <v>0</v>
      </c>
      <c r="E297" s="14">
        <f t="shared" si="164"/>
        <v>0</v>
      </c>
      <c r="F297" s="19">
        <f t="shared" si="125"/>
        <v>0</v>
      </c>
      <c r="G297" s="19">
        <f t="shared" si="157"/>
        <v>0</v>
      </c>
      <c r="I297" s="36"/>
    </row>
    <row r="298" spans="1:9" x14ac:dyDescent="0.25">
      <c r="A298" s="5" t="s">
        <v>101</v>
      </c>
      <c r="B298" s="82">
        <v>0</v>
      </c>
      <c r="C298" s="82">
        <v>0</v>
      </c>
      <c r="D298" s="82">
        <v>0</v>
      </c>
      <c r="E298" s="82">
        <v>0</v>
      </c>
      <c r="F298" s="77">
        <f t="shared" si="125"/>
        <v>0</v>
      </c>
      <c r="G298" s="77">
        <f t="shared" si="157"/>
        <v>0</v>
      </c>
      <c r="I298" s="36"/>
    </row>
    <row r="299" spans="1:9" x14ac:dyDescent="0.25">
      <c r="A299" s="7" t="s">
        <v>175</v>
      </c>
      <c r="B299" s="15">
        <f>B300</f>
        <v>0</v>
      </c>
      <c r="C299" s="15">
        <f t="shared" ref="C299:E299" si="165">C300</f>
        <v>0</v>
      </c>
      <c r="D299" s="15">
        <f t="shared" si="165"/>
        <v>170000</v>
      </c>
      <c r="E299" s="15">
        <f t="shared" si="165"/>
        <v>169856.26</v>
      </c>
      <c r="F299" s="17">
        <f t="shared" ref="F299:F302" si="166">+IFERROR(E299/B299,)</f>
        <v>0</v>
      </c>
      <c r="G299" s="17">
        <f t="shared" ref="G299:G302" si="167">+IFERROR(E299/D299,)</f>
        <v>0.99915447058823537</v>
      </c>
      <c r="I299" s="36"/>
    </row>
    <row r="300" spans="1:9" x14ac:dyDescent="0.25">
      <c r="A300" s="52" t="s">
        <v>75</v>
      </c>
      <c r="B300" s="53">
        <f>B301</f>
        <v>0</v>
      </c>
      <c r="C300" s="53">
        <f t="shared" ref="C300" si="168">C301</f>
        <v>0</v>
      </c>
      <c r="D300" s="53">
        <f t="shared" ref="D300:E300" si="169">D301</f>
        <v>170000</v>
      </c>
      <c r="E300" s="53">
        <f t="shared" si="169"/>
        <v>169856.26</v>
      </c>
      <c r="F300" s="55">
        <f t="shared" si="166"/>
        <v>0</v>
      </c>
      <c r="G300" s="55">
        <f t="shared" si="167"/>
        <v>0.99915447058823537</v>
      </c>
      <c r="I300" s="36"/>
    </row>
    <row r="301" spans="1:9" x14ac:dyDescent="0.25">
      <c r="A301" s="12" t="s">
        <v>44</v>
      </c>
      <c r="B301" s="14">
        <f>SUM(B302)</f>
        <v>0</v>
      </c>
      <c r="C301" s="14">
        <f t="shared" ref="C301:E301" si="170">SUM(C302)</f>
        <v>0</v>
      </c>
      <c r="D301" s="14">
        <f t="shared" si="170"/>
        <v>170000</v>
      </c>
      <c r="E301" s="14">
        <f t="shared" si="170"/>
        <v>169856.26</v>
      </c>
      <c r="F301" s="19">
        <f t="shared" si="166"/>
        <v>0</v>
      </c>
      <c r="G301" s="19">
        <f t="shared" si="167"/>
        <v>0.99915447058823537</v>
      </c>
      <c r="I301" s="36"/>
    </row>
    <row r="302" spans="1:9" x14ac:dyDescent="0.25">
      <c r="A302" s="5" t="s">
        <v>48</v>
      </c>
      <c r="B302" s="82">
        <v>0</v>
      </c>
      <c r="C302" s="82">
        <v>0</v>
      </c>
      <c r="D302" s="82">
        <v>170000</v>
      </c>
      <c r="E302" s="82">
        <v>169856.26</v>
      </c>
      <c r="F302" s="77">
        <f t="shared" si="166"/>
        <v>0</v>
      </c>
      <c r="G302" s="77">
        <f t="shared" si="167"/>
        <v>0.99915447058823537</v>
      </c>
      <c r="I302" s="36"/>
    </row>
    <row r="303" spans="1:9" x14ac:dyDescent="0.25">
      <c r="A303" s="7" t="s">
        <v>83</v>
      </c>
      <c r="B303" s="15">
        <f t="shared" ref="B303:E303" si="171">B304</f>
        <v>123468.91</v>
      </c>
      <c r="C303" s="15">
        <f>C304</f>
        <v>125000</v>
      </c>
      <c r="D303" s="15">
        <f t="shared" si="171"/>
        <v>122000</v>
      </c>
      <c r="E303" s="15">
        <f t="shared" si="171"/>
        <v>51879.74</v>
      </c>
      <c r="F303" s="17">
        <f t="shared" si="125"/>
        <v>0.42018464405330863</v>
      </c>
      <c r="G303" s="17">
        <f t="shared" si="87"/>
        <v>0.42524377049180329</v>
      </c>
      <c r="I303" s="36"/>
    </row>
    <row r="304" spans="1:9" x14ac:dyDescent="0.25">
      <c r="A304" s="54" t="s">
        <v>75</v>
      </c>
      <c r="B304" s="86">
        <f t="shared" ref="B304" si="172">B305+B307+B310+B312</f>
        <v>123468.91</v>
      </c>
      <c r="C304" s="86">
        <f>C305+C307+C310+C312</f>
        <v>125000</v>
      </c>
      <c r="D304" s="86">
        <f>D305+D307+D310+D312</f>
        <v>122000</v>
      </c>
      <c r="E304" s="86">
        <f t="shared" ref="E304" si="173">E305+E307+E310+E312</f>
        <v>51879.74</v>
      </c>
      <c r="F304" s="79">
        <f t="shared" si="125"/>
        <v>0.42018464405330863</v>
      </c>
      <c r="G304" s="79">
        <f t="shared" si="87"/>
        <v>0.42524377049180329</v>
      </c>
      <c r="I304" s="36"/>
    </row>
    <row r="305" spans="1:9" x14ac:dyDescent="0.25">
      <c r="A305" s="12" t="s">
        <v>3</v>
      </c>
      <c r="B305" s="14">
        <f t="shared" ref="B305:E305" si="174">B306</f>
        <v>109980.72</v>
      </c>
      <c r="C305" s="14">
        <f>C306</f>
        <v>105000</v>
      </c>
      <c r="D305" s="14">
        <f t="shared" si="174"/>
        <v>105000</v>
      </c>
      <c r="E305" s="14">
        <f t="shared" si="174"/>
        <v>44531.96</v>
      </c>
      <c r="F305" s="19">
        <f t="shared" si="125"/>
        <v>0.40490696914877444</v>
      </c>
      <c r="G305" s="19">
        <f t="shared" si="87"/>
        <v>0.42411390476190475</v>
      </c>
      <c r="I305" s="36"/>
    </row>
    <row r="306" spans="1:9" x14ac:dyDescent="0.25">
      <c r="A306" s="5" t="s">
        <v>4</v>
      </c>
      <c r="B306" s="82">
        <v>109980.72</v>
      </c>
      <c r="C306" s="82">
        <v>105000</v>
      </c>
      <c r="D306" s="82">
        <v>105000</v>
      </c>
      <c r="E306" s="82">
        <v>44531.96</v>
      </c>
      <c r="F306" s="77">
        <f t="shared" si="125"/>
        <v>0.40490696914877444</v>
      </c>
      <c r="G306" s="77">
        <f t="shared" si="87"/>
        <v>0.42411390476190475</v>
      </c>
      <c r="I306" s="36"/>
    </row>
    <row r="307" spans="1:9" x14ac:dyDescent="0.25">
      <c r="A307" s="12" t="s">
        <v>6</v>
      </c>
      <c r="B307" s="14">
        <f t="shared" ref="B307" si="175">SUM(B308:B309)</f>
        <v>1500</v>
      </c>
      <c r="C307" s="14">
        <f>SUM(C308:C309)</f>
        <v>0</v>
      </c>
      <c r="D307" s="14">
        <f t="shared" ref="D307:E307" si="176">SUM(D308:D309)</f>
        <v>0</v>
      </c>
      <c r="E307" s="14">
        <f t="shared" si="176"/>
        <v>0</v>
      </c>
      <c r="F307" s="19">
        <f t="shared" si="125"/>
        <v>0</v>
      </c>
      <c r="G307" s="19">
        <f t="shared" si="87"/>
        <v>0</v>
      </c>
      <c r="I307" s="36"/>
    </row>
    <row r="308" spans="1:9" x14ac:dyDescent="0.25">
      <c r="A308" s="5" t="s">
        <v>7</v>
      </c>
      <c r="B308" s="82">
        <v>0</v>
      </c>
      <c r="C308" s="82">
        <v>0</v>
      </c>
      <c r="D308" s="82">
        <v>0</v>
      </c>
      <c r="E308" s="82">
        <v>0</v>
      </c>
      <c r="F308" s="77">
        <f t="shared" ref="F308:F379" si="177">+IFERROR(E308/B308,)</f>
        <v>0</v>
      </c>
      <c r="G308" s="77">
        <f t="shared" si="87"/>
        <v>0</v>
      </c>
      <c r="I308" s="36"/>
    </row>
    <row r="309" spans="1:9" x14ac:dyDescent="0.25">
      <c r="A309" s="5" t="s">
        <v>11</v>
      </c>
      <c r="B309" s="82">
        <v>1500</v>
      </c>
      <c r="C309" s="82">
        <v>0</v>
      </c>
      <c r="D309" s="82">
        <v>0</v>
      </c>
      <c r="E309" s="82">
        <v>0</v>
      </c>
      <c r="F309" s="77">
        <f t="shared" si="177"/>
        <v>0</v>
      </c>
      <c r="G309" s="77">
        <f t="shared" si="87"/>
        <v>0</v>
      </c>
      <c r="I309" s="36"/>
    </row>
    <row r="310" spans="1:9" x14ac:dyDescent="0.25">
      <c r="A310" s="12" t="s">
        <v>80</v>
      </c>
      <c r="B310" s="14">
        <f t="shared" ref="B310:E310" si="178">B311</f>
        <v>11988.19</v>
      </c>
      <c r="C310" s="14">
        <f>C311</f>
        <v>20000</v>
      </c>
      <c r="D310" s="14">
        <f t="shared" si="178"/>
        <v>17000</v>
      </c>
      <c r="E310" s="14">
        <f t="shared" si="178"/>
        <v>7347.78</v>
      </c>
      <c r="F310" s="19">
        <f t="shared" si="177"/>
        <v>0.61291821367529209</v>
      </c>
      <c r="G310" s="19">
        <f t="shared" si="87"/>
        <v>0.43222235294117645</v>
      </c>
      <c r="I310" s="36"/>
    </row>
    <row r="311" spans="1:9" x14ac:dyDescent="0.25">
      <c r="A311" s="5" t="s">
        <v>12</v>
      </c>
      <c r="B311" s="82">
        <v>11988.19</v>
      </c>
      <c r="C311" s="82">
        <v>20000</v>
      </c>
      <c r="D311" s="82">
        <v>17000</v>
      </c>
      <c r="E311" s="82">
        <v>7347.78</v>
      </c>
      <c r="F311" s="77">
        <f t="shared" si="177"/>
        <v>0.61291821367529209</v>
      </c>
      <c r="G311" s="77">
        <f t="shared" si="87"/>
        <v>0.43222235294117645</v>
      </c>
      <c r="I311" s="36"/>
    </row>
    <row r="312" spans="1:9" x14ac:dyDescent="0.25">
      <c r="A312" s="12" t="s">
        <v>15</v>
      </c>
      <c r="B312" s="14">
        <f t="shared" ref="B312:E312" si="179">B313</f>
        <v>0</v>
      </c>
      <c r="C312" s="14">
        <f>C313</f>
        <v>0</v>
      </c>
      <c r="D312" s="14">
        <f t="shared" si="179"/>
        <v>0</v>
      </c>
      <c r="E312" s="14">
        <f t="shared" si="179"/>
        <v>0</v>
      </c>
      <c r="F312" s="19">
        <f t="shared" si="177"/>
        <v>0</v>
      </c>
      <c r="G312" s="19">
        <f t="shared" si="87"/>
        <v>0</v>
      </c>
      <c r="I312" s="36"/>
    </row>
    <row r="313" spans="1:9" x14ac:dyDescent="0.25">
      <c r="A313" s="5" t="s">
        <v>16</v>
      </c>
      <c r="B313" s="82">
        <v>0</v>
      </c>
      <c r="C313" s="82">
        <v>0</v>
      </c>
      <c r="D313" s="82">
        <v>0</v>
      </c>
      <c r="E313" s="82">
        <v>0</v>
      </c>
      <c r="F313" s="77">
        <f t="shared" si="177"/>
        <v>0</v>
      </c>
      <c r="G313" s="77">
        <f t="shared" si="87"/>
        <v>0</v>
      </c>
      <c r="I313" s="36"/>
    </row>
    <row r="314" spans="1:9" x14ac:dyDescent="0.25">
      <c r="A314" s="7" t="s">
        <v>84</v>
      </c>
      <c r="B314" s="15">
        <f t="shared" ref="B314" si="180">B315+B327</f>
        <v>202074.26</v>
      </c>
      <c r="C314" s="15">
        <f>C315+C327</f>
        <v>243800</v>
      </c>
      <c r="D314" s="15">
        <f t="shared" ref="D314:E314" si="181">D315+D327</f>
        <v>443700</v>
      </c>
      <c r="E314" s="15">
        <f t="shared" si="181"/>
        <v>176688.40000000002</v>
      </c>
      <c r="F314" s="17">
        <f t="shared" si="177"/>
        <v>0.87437360898909156</v>
      </c>
      <c r="G314" s="17">
        <f t="shared" si="87"/>
        <v>0.3982159116520172</v>
      </c>
      <c r="I314" s="36"/>
    </row>
    <row r="315" spans="1:9" x14ac:dyDescent="0.25">
      <c r="A315" s="52" t="s">
        <v>75</v>
      </c>
      <c r="B315" s="53">
        <f>B316+B318+B323+B325</f>
        <v>31935.66</v>
      </c>
      <c r="C315" s="53">
        <f t="shared" ref="C315:E315" si="182">C316+C318+C323+C325</f>
        <v>77600</v>
      </c>
      <c r="D315" s="53">
        <f t="shared" si="182"/>
        <v>277500</v>
      </c>
      <c r="E315" s="53">
        <f t="shared" si="182"/>
        <v>9116.26</v>
      </c>
      <c r="F315" s="55">
        <f t="shared" si="177"/>
        <v>0.28545707212564264</v>
      </c>
      <c r="G315" s="55">
        <f t="shared" si="87"/>
        <v>3.2851387387387389E-2</v>
      </c>
      <c r="I315" s="36"/>
    </row>
    <row r="316" spans="1:9" x14ac:dyDescent="0.25">
      <c r="A316" s="12" t="s">
        <v>3</v>
      </c>
      <c r="B316" s="14">
        <f t="shared" ref="B316:E316" si="183">B317</f>
        <v>26125</v>
      </c>
      <c r="C316" s="14">
        <f>C317</f>
        <v>58000</v>
      </c>
      <c r="D316" s="14">
        <f t="shared" si="183"/>
        <v>211000</v>
      </c>
      <c r="E316" s="14">
        <f t="shared" si="183"/>
        <v>5250</v>
      </c>
      <c r="F316" s="19">
        <f t="shared" si="177"/>
        <v>0.20095693779904306</v>
      </c>
      <c r="G316" s="19">
        <f t="shared" si="87"/>
        <v>2.4881516587677725E-2</v>
      </c>
      <c r="I316" s="36"/>
    </row>
    <row r="317" spans="1:9" x14ac:dyDescent="0.25">
      <c r="A317" s="5" t="s">
        <v>4</v>
      </c>
      <c r="B317" s="82">
        <v>26125</v>
      </c>
      <c r="C317" s="82">
        <v>58000</v>
      </c>
      <c r="D317" s="82">
        <v>211000</v>
      </c>
      <c r="E317" s="82">
        <v>5250</v>
      </c>
      <c r="F317" s="77">
        <f t="shared" si="177"/>
        <v>0.20095693779904306</v>
      </c>
      <c r="G317" s="77">
        <f t="shared" si="87"/>
        <v>2.4881516587677725E-2</v>
      </c>
      <c r="I317" s="36"/>
    </row>
    <row r="318" spans="1:9" x14ac:dyDescent="0.25">
      <c r="A318" s="12" t="s">
        <v>6</v>
      </c>
      <c r="B318" s="14">
        <f>SUM(B319:B322)</f>
        <v>1500</v>
      </c>
      <c r="C318" s="14">
        <f>SUM(C319:C322)</f>
        <v>9600</v>
      </c>
      <c r="D318" s="14">
        <f>SUM(D319:D322)</f>
        <v>34000</v>
      </c>
      <c r="E318" s="14">
        <f>SUM(E319:E322)</f>
        <v>3000</v>
      </c>
      <c r="F318" s="19">
        <f t="shared" si="177"/>
        <v>2</v>
      </c>
      <c r="G318" s="19">
        <f t="shared" ref="G318:G373" si="184">+IFERROR(E318/D318,)</f>
        <v>8.8235294117647065E-2</v>
      </c>
      <c r="I318" s="36"/>
    </row>
    <row r="319" spans="1:9" x14ac:dyDescent="0.25">
      <c r="A319" s="5" t="s">
        <v>7</v>
      </c>
      <c r="B319" s="82">
        <v>0</v>
      </c>
      <c r="C319" s="82">
        <v>3000</v>
      </c>
      <c r="D319" s="82">
        <v>12000</v>
      </c>
      <c r="E319" s="82">
        <v>0</v>
      </c>
      <c r="F319" s="77">
        <f t="shared" si="177"/>
        <v>0</v>
      </c>
      <c r="G319" s="77">
        <f t="shared" si="184"/>
        <v>0</v>
      </c>
      <c r="I319" s="36"/>
    </row>
    <row r="320" spans="1:9" x14ac:dyDescent="0.25">
      <c r="A320" s="5" t="s">
        <v>8</v>
      </c>
      <c r="B320" s="82">
        <v>0</v>
      </c>
      <c r="C320" s="82">
        <v>600</v>
      </c>
      <c r="D320" s="82">
        <v>3000</v>
      </c>
      <c r="E320" s="82">
        <v>0</v>
      </c>
      <c r="F320" s="77">
        <f t="shared" si="177"/>
        <v>0</v>
      </c>
      <c r="G320" s="77">
        <f t="shared" si="184"/>
        <v>0</v>
      </c>
      <c r="I320" s="36"/>
    </row>
    <row r="321" spans="1:9" x14ac:dyDescent="0.25">
      <c r="A321" s="5" t="s">
        <v>10</v>
      </c>
      <c r="B321" s="82">
        <v>0</v>
      </c>
      <c r="C321" s="82">
        <v>0</v>
      </c>
      <c r="D321" s="82">
        <v>2000</v>
      </c>
      <c r="E321" s="82">
        <v>0</v>
      </c>
      <c r="F321" s="77">
        <f t="shared" si="177"/>
        <v>0</v>
      </c>
      <c r="G321" s="77">
        <f t="shared" si="184"/>
        <v>0</v>
      </c>
      <c r="I321" s="36"/>
    </row>
    <row r="322" spans="1:9" x14ac:dyDescent="0.25">
      <c r="A322" s="5" t="s">
        <v>11</v>
      </c>
      <c r="B322" s="82">
        <v>1500</v>
      </c>
      <c r="C322" s="82">
        <v>6000</v>
      </c>
      <c r="D322" s="82">
        <v>17000</v>
      </c>
      <c r="E322" s="82">
        <v>3000</v>
      </c>
      <c r="F322" s="77">
        <f t="shared" si="177"/>
        <v>2</v>
      </c>
      <c r="G322" s="77">
        <f t="shared" si="184"/>
        <v>0.17647058823529413</v>
      </c>
      <c r="I322" s="36"/>
    </row>
    <row r="323" spans="1:9" x14ac:dyDescent="0.25">
      <c r="A323" s="12" t="s">
        <v>80</v>
      </c>
      <c r="B323" s="14">
        <f t="shared" ref="B323:E325" si="185">B324</f>
        <v>4310.66</v>
      </c>
      <c r="C323" s="14">
        <f>C324</f>
        <v>10000</v>
      </c>
      <c r="D323" s="14">
        <f t="shared" si="185"/>
        <v>22500</v>
      </c>
      <c r="E323" s="14">
        <f t="shared" si="185"/>
        <v>866.26</v>
      </c>
      <c r="F323" s="19">
        <f t="shared" si="177"/>
        <v>0.20095762597838845</v>
      </c>
      <c r="G323" s="19">
        <f t="shared" si="184"/>
        <v>3.8500444444444441E-2</v>
      </c>
      <c r="I323" s="36"/>
    </row>
    <row r="324" spans="1:9" x14ac:dyDescent="0.25">
      <c r="A324" s="5" t="s">
        <v>12</v>
      </c>
      <c r="B324" s="82">
        <v>4310.66</v>
      </c>
      <c r="C324" s="82">
        <v>10000</v>
      </c>
      <c r="D324" s="82">
        <v>22500</v>
      </c>
      <c r="E324" s="82">
        <v>866.26</v>
      </c>
      <c r="F324" s="77">
        <f t="shared" si="177"/>
        <v>0.20095762597838845</v>
      </c>
      <c r="G324" s="77">
        <f t="shared" si="184"/>
        <v>3.8500444444444441E-2</v>
      </c>
      <c r="I324" s="36"/>
    </row>
    <row r="325" spans="1:9" x14ac:dyDescent="0.25">
      <c r="A325" s="12" t="s">
        <v>15</v>
      </c>
      <c r="B325" s="14">
        <f t="shared" si="185"/>
        <v>0</v>
      </c>
      <c r="C325" s="14">
        <f>C326</f>
        <v>0</v>
      </c>
      <c r="D325" s="14">
        <f t="shared" si="185"/>
        <v>10000</v>
      </c>
      <c r="E325" s="14">
        <f t="shared" si="185"/>
        <v>0</v>
      </c>
      <c r="F325" s="19">
        <f t="shared" ref="F325:F326" si="186">+IFERROR(E325/B325,)</f>
        <v>0</v>
      </c>
      <c r="G325" s="19">
        <f t="shared" ref="G325:G326" si="187">+IFERROR(E325/D325,)</f>
        <v>0</v>
      </c>
      <c r="I325" s="36"/>
    </row>
    <row r="326" spans="1:9" x14ac:dyDescent="0.25">
      <c r="A326" s="5" t="s">
        <v>16</v>
      </c>
      <c r="B326" s="82">
        <v>0</v>
      </c>
      <c r="C326" s="82">
        <v>0</v>
      </c>
      <c r="D326" s="82">
        <v>10000</v>
      </c>
      <c r="E326" s="82">
        <v>0</v>
      </c>
      <c r="F326" s="77">
        <f t="shared" si="186"/>
        <v>0</v>
      </c>
      <c r="G326" s="77">
        <f t="shared" si="187"/>
        <v>0</v>
      </c>
      <c r="I326" s="36"/>
    </row>
    <row r="327" spans="1:9" x14ac:dyDescent="0.25">
      <c r="A327" s="52" t="s">
        <v>85</v>
      </c>
      <c r="B327" s="53">
        <f t="shared" ref="B327" si="188">B328+B330+B335+B337</f>
        <v>170138.6</v>
      </c>
      <c r="C327" s="53">
        <f>C328+C330+C335+C337</f>
        <v>166200</v>
      </c>
      <c r="D327" s="53">
        <f t="shared" ref="D327:E327" si="189">D328+D330+D335+D337</f>
        <v>166200</v>
      </c>
      <c r="E327" s="53">
        <f t="shared" si="189"/>
        <v>167572.14000000001</v>
      </c>
      <c r="F327" s="55">
        <f t="shared" si="177"/>
        <v>0.98491547479525521</v>
      </c>
      <c r="G327" s="55">
        <f t="shared" si="184"/>
        <v>1.0082559566787004</v>
      </c>
      <c r="I327" s="36"/>
    </row>
    <row r="328" spans="1:9" x14ac:dyDescent="0.25">
      <c r="A328" s="12" t="s">
        <v>3</v>
      </c>
      <c r="B328" s="14">
        <f t="shared" ref="B328:E328" si="190">B329</f>
        <v>125006.26</v>
      </c>
      <c r="C328" s="14">
        <f>C329</f>
        <v>116000</v>
      </c>
      <c r="D328" s="14">
        <f t="shared" si="190"/>
        <v>116000</v>
      </c>
      <c r="E328" s="14">
        <f t="shared" si="190"/>
        <v>121875</v>
      </c>
      <c r="F328" s="19">
        <f t="shared" si="177"/>
        <v>0.97495117444518387</v>
      </c>
      <c r="G328" s="19">
        <f t="shared" si="184"/>
        <v>1.0506465517241379</v>
      </c>
      <c r="I328" s="36"/>
    </row>
    <row r="329" spans="1:9" x14ac:dyDescent="0.25">
      <c r="A329" s="5" t="s">
        <v>4</v>
      </c>
      <c r="B329" s="82">
        <v>125006.26</v>
      </c>
      <c r="C329" s="82">
        <v>116000</v>
      </c>
      <c r="D329" s="82">
        <v>116000</v>
      </c>
      <c r="E329" s="82">
        <v>121875</v>
      </c>
      <c r="F329" s="77">
        <f t="shared" si="177"/>
        <v>0.97495117444518387</v>
      </c>
      <c r="G329" s="77">
        <f t="shared" si="184"/>
        <v>1.0506465517241379</v>
      </c>
      <c r="I329" s="36"/>
    </row>
    <row r="330" spans="1:9" x14ac:dyDescent="0.25">
      <c r="A330" s="12" t="s">
        <v>6</v>
      </c>
      <c r="B330" s="14">
        <f t="shared" ref="B330" si="191">SUM(B331:B334)</f>
        <v>18300</v>
      </c>
      <c r="C330" s="14">
        <f>SUM(C331:C334)</f>
        <v>16200</v>
      </c>
      <c r="D330" s="14">
        <f t="shared" ref="D330:E330" si="192">SUM(D331:D334)</f>
        <v>16200</v>
      </c>
      <c r="E330" s="14">
        <f t="shared" si="192"/>
        <v>18163</v>
      </c>
      <c r="F330" s="19">
        <f t="shared" si="177"/>
        <v>0.99251366120218576</v>
      </c>
      <c r="G330" s="19">
        <f t="shared" si="184"/>
        <v>1.1211728395061729</v>
      </c>
      <c r="I330" s="36"/>
    </row>
    <row r="331" spans="1:9" x14ac:dyDescent="0.25">
      <c r="A331" s="5" t="s">
        <v>7</v>
      </c>
      <c r="B331" s="82">
        <v>10500</v>
      </c>
      <c r="C331" s="82">
        <v>6000</v>
      </c>
      <c r="D331" s="82">
        <v>6000</v>
      </c>
      <c r="E331" s="82">
        <v>0</v>
      </c>
      <c r="F331" s="77">
        <f t="shared" si="177"/>
        <v>0</v>
      </c>
      <c r="G331" s="77">
        <f t="shared" si="184"/>
        <v>0</v>
      </c>
      <c r="I331" s="36"/>
    </row>
    <row r="332" spans="1:9" x14ac:dyDescent="0.25">
      <c r="A332" s="5" t="s">
        <v>8</v>
      </c>
      <c r="B332" s="82">
        <v>1800</v>
      </c>
      <c r="C332" s="82">
        <v>1200</v>
      </c>
      <c r="D332" s="82">
        <v>1200</v>
      </c>
      <c r="E332" s="82">
        <v>0</v>
      </c>
      <c r="F332" s="77">
        <f t="shared" si="177"/>
        <v>0</v>
      </c>
      <c r="G332" s="77">
        <f t="shared" si="184"/>
        <v>0</v>
      </c>
      <c r="I332" s="36"/>
    </row>
    <row r="333" spans="1:9" x14ac:dyDescent="0.25">
      <c r="A333" s="5" t="s">
        <v>10</v>
      </c>
      <c r="B333" s="82">
        <v>0</v>
      </c>
      <c r="C333" s="82">
        <v>0</v>
      </c>
      <c r="D333" s="82">
        <v>0</v>
      </c>
      <c r="E333" s="82">
        <v>1663</v>
      </c>
      <c r="F333" s="77">
        <f t="shared" si="177"/>
        <v>0</v>
      </c>
      <c r="G333" s="77">
        <f t="shared" si="184"/>
        <v>0</v>
      </c>
      <c r="I333" s="36"/>
    </row>
    <row r="334" spans="1:9" x14ac:dyDescent="0.25">
      <c r="A334" s="5" t="s">
        <v>11</v>
      </c>
      <c r="B334" s="82">
        <v>6000</v>
      </c>
      <c r="C334" s="82">
        <v>9000</v>
      </c>
      <c r="D334" s="82">
        <v>9000</v>
      </c>
      <c r="E334" s="82">
        <v>16500</v>
      </c>
      <c r="F334" s="77">
        <f t="shared" si="177"/>
        <v>2.75</v>
      </c>
      <c r="G334" s="77">
        <f t="shared" si="184"/>
        <v>1.8333333333333333</v>
      </c>
      <c r="I334" s="36"/>
    </row>
    <row r="335" spans="1:9" x14ac:dyDescent="0.25">
      <c r="A335" s="12" t="s">
        <v>80</v>
      </c>
      <c r="B335" s="14">
        <f t="shared" ref="B335:E335" si="193">B336</f>
        <v>21137.040000000001</v>
      </c>
      <c r="C335" s="14">
        <f>C336</f>
        <v>24000</v>
      </c>
      <c r="D335" s="14">
        <f t="shared" si="193"/>
        <v>24000</v>
      </c>
      <c r="E335" s="14">
        <f t="shared" si="193"/>
        <v>17881.97</v>
      </c>
      <c r="F335" s="19">
        <f t="shared" si="177"/>
        <v>0.8460016161203272</v>
      </c>
      <c r="G335" s="19">
        <f t="shared" si="184"/>
        <v>0.74508208333333337</v>
      </c>
      <c r="I335" s="36"/>
    </row>
    <row r="336" spans="1:9" x14ac:dyDescent="0.25">
      <c r="A336" s="5" t="s">
        <v>12</v>
      </c>
      <c r="B336" s="82">
        <v>21137.040000000001</v>
      </c>
      <c r="C336" s="82">
        <v>24000</v>
      </c>
      <c r="D336" s="82">
        <v>24000</v>
      </c>
      <c r="E336" s="82">
        <v>17881.97</v>
      </c>
      <c r="F336" s="77">
        <f t="shared" si="177"/>
        <v>0.8460016161203272</v>
      </c>
      <c r="G336" s="77">
        <f t="shared" si="184"/>
        <v>0.74508208333333337</v>
      </c>
      <c r="I336" s="36"/>
    </row>
    <row r="337" spans="1:9" x14ac:dyDescent="0.25">
      <c r="A337" s="12" t="s">
        <v>15</v>
      </c>
      <c r="B337" s="14">
        <f t="shared" ref="B337:E337" si="194">B338</f>
        <v>5695.3</v>
      </c>
      <c r="C337" s="14">
        <f>C338</f>
        <v>10000</v>
      </c>
      <c r="D337" s="14">
        <f t="shared" si="194"/>
        <v>10000</v>
      </c>
      <c r="E337" s="14">
        <f t="shared" si="194"/>
        <v>9652.17</v>
      </c>
      <c r="F337" s="19">
        <f t="shared" si="177"/>
        <v>1.6947605920671431</v>
      </c>
      <c r="G337" s="19">
        <f t="shared" si="184"/>
        <v>0.96521699999999999</v>
      </c>
      <c r="I337" s="36"/>
    </row>
    <row r="338" spans="1:9" x14ac:dyDescent="0.25">
      <c r="A338" s="5" t="s">
        <v>16</v>
      </c>
      <c r="B338" s="82">
        <v>5695.3</v>
      </c>
      <c r="C338" s="82">
        <v>10000</v>
      </c>
      <c r="D338" s="82">
        <v>10000</v>
      </c>
      <c r="E338" s="82">
        <v>9652.17</v>
      </c>
      <c r="F338" s="77">
        <f t="shared" si="177"/>
        <v>1.6947605920671431</v>
      </c>
      <c r="G338" s="77">
        <f t="shared" si="184"/>
        <v>0.96521699999999999</v>
      </c>
      <c r="I338" s="36"/>
    </row>
    <row r="339" spans="1:9" x14ac:dyDescent="0.25">
      <c r="A339" s="7" t="s">
        <v>159</v>
      </c>
      <c r="B339" s="28">
        <f t="shared" ref="B339:E341" si="195">B340</f>
        <v>0</v>
      </c>
      <c r="C339" s="28">
        <f t="shared" si="195"/>
        <v>0</v>
      </c>
      <c r="D339" s="28">
        <f t="shared" si="195"/>
        <v>0</v>
      </c>
      <c r="E339" s="28">
        <f t="shared" si="195"/>
        <v>0</v>
      </c>
      <c r="F339" s="17">
        <f t="shared" si="177"/>
        <v>0</v>
      </c>
      <c r="G339" s="17">
        <f t="shared" ref="G339" si="196">+IFERROR(E339/D339,)</f>
        <v>0</v>
      </c>
      <c r="I339" s="36"/>
    </row>
    <row r="340" spans="1:9" x14ac:dyDescent="0.25">
      <c r="A340" s="52" t="s">
        <v>75</v>
      </c>
      <c r="B340" s="56">
        <f t="shared" si="195"/>
        <v>0</v>
      </c>
      <c r="C340" s="56">
        <f t="shared" si="195"/>
        <v>0</v>
      </c>
      <c r="D340" s="56">
        <f t="shared" si="195"/>
        <v>0</v>
      </c>
      <c r="E340" s="56">
        <f t="shared" si="195"/>
        <v>0</v>
      </c>
      <c r="F340" s="79">
        <f t="shared" si="177"/>
        <v>0</v>
      </c>
      <c r="G340" s="79">
        <f t="shared" si="184"/>
        <v>0</v>
      </c>
      <c r="I340" s="36"/>
    </row>
    <row r="341" spans="1:9" x14ac:dyDescent="0.25">
      <c r="A341" s="47" t="s">
        <v>44</v>
      </c>
      <c r="B341" s="80">
        <f t="shared" si="195"/>
        <v>0</v>
      </c>
      <c r="C341" s="80">
        <f t="shared" si="195"/>
        <v>0</v>
      </c>
      <c r="D341" s="80">
        <f t="shared" si="195"/>
        <v>0</v>
      </c>
      <c r="E341" s="80">
        <f t="shared" si="195"/>
        <v>0</v>
      </c>
      <c r="F341" s="81">
        <f t="shared" si="177"/>
        <v>0</v>
      </c>
      <c r="G341" s="81">
        <f t="shared" si="184"/>
        <v>0</v>
      </c>
      <c r="I341" s="36"/>
    </row>
    <row r="342" spans="1:9" x14ac:dyDescent="0.25">
      <c r="A342" s="5" t="s">
        <v>62</v>
      </c>
      <c r="B342" s="82">
        <v>0</v>
      </c>
      <c r="C342" s="82">
        <v>0</v>
      </c>
      <c r="D342" s="82">
        <v>0</v>
      </c>
      <c r="E342" s="82">
        <v>0</v>
      </c>
      <c r="F342" s="77">
        <f t="shared" si="177"/>
        <v>0</v>
      </c>
      <c r="G342" s="77">
        <f t="shared" si="184"/>
        <v>0</v>
      </c>
      <c r="I342" s="36"/>
    </row>
    <row r="343" spans="1:9" x14ac:dyDescent="0.25">
      <c r="A343" s="7" t="s">
        <v>96</v>
      </c>
      <c r="B343" s="15">
        <f t="shared" ref="B343:E343" si="197">B344</f>
        <v>346999.99</v>
      </c>
      <c r="C343" s="15">
        <f t="shared" ref="C343:C345" si="198">C344</f>
        <v>335000</v>
      </c>
      <c r="D343" s="15">
        <f t="shared" si="197"/>
        <v>335000</v>
      </c>
      <c r="E343" s="15">
        <f t="shared" si="197"/>
        <v>0</v>
      </c>
      <c r="F343" s="17">
        <f t="shared" si="177"/>
        <v>0</v>
      </c>
      <c r="G343" s="17">
        <f t="shared" si="184"/>
        <v>0</v>
      </c>
      <c r="I343" s="36"/>
    </row>
    <row r="344" spans="1:9" x14ac:dyDescent="0.25">
      <c r="A344" s="52" t="s">
        <v>92</v>
      </c>
      <c r="B344" s="53">
        <f t="shared" ref="B344:E344" si="199">B345</f>
        <v>346999.99</v>
      </c>
      <c r="C344" s="53">
        <f t="shared" si="198"/>
        <v>335000</v>
      </c>
      <c r="D344" s="53">
        <f t="shared" si="199"/>
        <v>335000</v>
      </c>
      <c r="E344" s="53">
        <f t="shared" si="199"/>
        <v>0</v>
      </c>
      <c r="F344" s="55">
        <f t="shared" si="177"/>
        <v>0</v>
      </c>
      <c r="G344" s="55">
        <f t="shared" si="184"/>
        <v>0</v>
      </c>
      <c r="I344" s="36"/>
    </row>
    <row r="345" spans="1:9" x14ac:dyDescent="0.25">
      <c r="A345" s="12" t="s">
        <v>97</v>
      </c>
      <c r="B345" s="14">
        <f t="shared" ref="B345:E345" si="200">B346</f>
        <v>346999.99</v>
      </c>
      <c r="C345" s="14">
        <f t="shared" si="198"/>
        <v>335000</v>
      </c>
      <c r="D345" s="14">
        <f t="shared" si="200"/>
        <v>335000</v>
      </c>
      <c r="E345" s="14">
        <f t="shared" si="200"/>
        <v>0</v>
      </c>
      <c r="F345" s="19">
        <f t="shared" si="177"/>
        <v>0</v>
      </c>
      <c r="G345" s="19">
        <f t="shared" si="184"/>
        <v>0</v>
      </c>
      <c r="I345" s="36"/>
    </row>
    <row r="346" spans="1:9" x14ac:dyDescent="0.25">
      <c r="A346" s="5" t="s">
        <v>98</v>
      </c>
      <c r="B346" s="82">
        <v>346999.99</v>
      </c>
      <c r="C346" s="82">
        <v>335000</v>
      </c>
      <c r="D346" s="82">
        <v>335000</v>
      </c>
      <c r="E346" s="82">
        <v>0</v>
      </c>
      <c r="F346" s="77">
        <f t="shared" si="177"/>
        <v>0</v>
      </c>
      <c r="G346" s="77">
        <f t="shared" si="184"/>
        <v>0</v>
      </c>
      <c r="I346" s="36"/>
    </row>
    <row r="347" spans="1:9" x14ac:dyDescent="0.25">
      <c r="A347" s="7" t="s">
        <v>86</v>
      </c>
      <c r="B347" s="15">
        <f t="shared" ref="B347" si="201">B348+B351</f>
        <v>30891.640000000003</v>
      </c>
      <c r="C347" s="15">
        <f>C348+C351</f>
        <v>33600</v>
      </c>
      <c r="D347" s="15">
        <f t="shared" ref="D347:E347" si="202">D348+D351</f>
        <v>33600</v>
      </c>
      <c r="E347" s="15">
        <f t="shared" si="202"/>
        <v>29402.79</v>
      </c>
      <c r="F347" s="17">
        <f t="shared" si="177"/>
        <v>0.95180411269845167</v>
      </c>
      <c r="G347" s="17">
        <f t="shared" si="184"/>
        <v>0.8750830357142857</v>
      </c>
      <c r="I347" s="36"/>
    </row>
    <row r="348" spans="1:9" x14ac:dyDescent="0.25">
      <c r="A348" s="52" t="s">
        <v>87</v>
      </c>
      <c r="B348" s="53">
        <f t="shared" ref="B348:E348" si="203">B349</f>
        <v>3688.31</v>
      </c>
      <c r="C348" s="53">
        <f>C349</f>
        <v>0</v>
      </c>
      <c r="D348" s="53">
        <f t="shared" si="203"/>
        <v>0</v>
      </c>
      <c r="E348" s="53">
        <f t="shared" si="203"/>
        <v>0</v>
      </c>
      <c r="F348" s="55">
        <f t="shared" si="177"/>
        <v>0</v>
      </c>
      <c r="G348" s="55">
        <f t="shared" si="184"/>
        <v>0</v>
      </c>
      <c r="I348" s="36"/>
    </row>
    <row r="349" spans="1:9" x14ac:dyDescent="0.25">
      <c r="A349" s="12" t="s">
        <v>32</v>
      </c>
      <c r="B349" s="14">
        <f t="shared" ref="B349:E349" si="204">B350</f>
        <v>3688.31</v>
      </c>
      <c r="C349" s="14">
        <f>C350</f>
        <v>0</v>
      </c>
      <c r="D349" s="14">
        <f t="shared" si="204"/>
        <v>0</v>
      </c>
      <c r="E349" s="14">
        <f t="shared" si="204"/>
        <v>0</v>
      </c>
      <c r="F349" s="19">
        <f t="shared" si="177"/>
        <v>0</v>
      </c>
      <c r="G349" s="19">
        <f t="shared" si="184"/>
        <v>0</v>
      </c>
      <c r="I349" s="36"/>
    </row>
    <row r="350" spans="1:9" x14ac:dyDescent="0.25">
      <c r="A350" s="5" t="s">
        <v>88</v>
      </c>
      <c r="B350" s="82">
        <v>3688.31</v>
      </c>
      <c r="C350" s="82">
        <v>0</v>
      </c>
      <c r="D350" s="82">
        <v>0</v>
      </c>
      <c r="E350" s="82">
        <v>0</v>
      </c>
      <c r="F350" s="77">
        <f t="shared" si="177"/>
        <v>0</v>
      </c>
      <c r="G350" s="77">
        <f t="shared" si="184"/>
        <v>0</v>
      </c>
      <c r="I350" s="36"/>
    </row>
    <row r="351" spans="1:9" x14ac:dyDescent="0.25">
      <c r="A351" s="52" t="s">
        <v>85</v>
      </c>
      <c r="B351" s="53">
        <f t="shared" ref="B351:E351" si="205">B352</f>
        <v>27203.33</v>
      </c>
      <c r="C351" s="53">
        <f>C352</f>
        <v>33600</v>
      </c>
      <c r="D351" s="53">
        <f t="shared" si="205"/>
        <v>33600</v>
      </c>
      <c r="E351" s="53">
        <f t="shared" si="205"/>
        <v>29402.79</v>
      </c>
      <c r="F351" s="55">
        <f t="shared" si="177"/>
        <v>1.0808526015013602</v>
      </c>
      <c r="G351" s="55">
        <f t="shared" si="184"/>
        <v>0.8750830357142857</v>
      </c>
      <c r="I351" s="36"/>
    </row>
    <row r="352" spans="1:9" x14ac:dyDescent="0.25">
      <c r="A352" s="12" t="s">
        <v>76</v>
      </c>
      <c r="B352" s="14">
        <f t="shared" ref="B352:E352" si="206">B353</f>
        <v>27203.33</v>
      </c>
      <c r="C352" s="14">
        <f>C353</f>
        <v>33600</v>
      </c>
      <c r="D352" s="14">
        <f t="shared" si="206"/>
        <v>33600</v>
      </c>
      <c r="E352" s="14">
        <f t="shared" si="206"/>
        <v>29402.79</v>
      </c>
      <c r="F352" s="19">
        <f t="shared" si="177"/>
        <v>1.0808526015013602</v>
      </c>
      <c r="G352" s="19">
        <f t="shared" si="184"/>
        <v>0.8750830357142857</v>
      </c>
      <c r="I352" s="36"/>
    </row>
    <row r="353" spans="1:9" x14ac:dyDescent="0.25">
      <c r="A353" s="5" t="s">
        <v>89</v>
      </c>
      <c r="B353" s="82">
        <v>27203.33</v>
      </c>
      <c r="C353" s="82">
        <v>33600</v>
      </c>
      <c r="D353" s="82">
        <v>33600</v>
      </c>
      <c r="E353" s="82">
        <v>29402.79</v>
      </c>
      <c r="F353" s="77">
        <f t="shared" si="177"/>
        <v>1.0808526015013602</v>
      </c>
      <c r="G353" s="77">
        <f t="shared" si="184"/>
        <v>0.8750830357142857</v>
      </c>
      <c r="I353" s="36"/>
    </row>
    <row r="354" spans="1:9" ht="31.5" x14ac:dyDescent="0.25">
      <c r="A354" s="74" t="s">
        <v>99</v>
      </c>
      <c r="B354" s="71">
        <f t="shared" ref="B354:E354" si="207">B355</f>
        <v>184655</v>
      </c>
      <c r="C354" s="71">
        <f t="shared" ref="C354:C355" si="208">C355</f>
        <v>157000</v>
      </c>
      <c r="D354" s="71">
        <f t="shared" si="207"/>
        <v>157000</v>
      </c>
      <c r="E354" s="71">
        <f t="shared" si="207"/>
        <v>20400</v>
      </c>
      <c r="F354" s="72">
        <f t="shared" si="177"/>
        <v>0.11047629362865885</v>
      </c>
      <c r="G354" s="72">
        <f t="shared" si="184"/>
        <v>0.12993630573248408</v>
      </c>
      <c r="I354" s="36"/>
    </row>
    <row r="355" spans="1:9" x14ac:dyDescent="0.25">
      <c r="A355" s="7" t="s">
        <v>100</v>
      </c>
      <c r="B355" s="15">
        <f t="shared" ref="B355:E355" si="209">B356</f>
        <v>184655</v>
      </c>
      <c r="C355" s="15">
        <f t="shared" si="208"/>
        <v>157000</v>
      </c>
      <c r="D355" s="15">
        <f t="shared" si="209"/>
        <v>157000</v>
      </c>
      <c r="E355" s="15">
        <f t="shared" si="209"/>
        <v>20400</v>
      </c>
      <c r="F355" s="17">
        <f t="shared" si="177"/>
        <v>0.11047629362865885</v>
      </c>
      <c r="G355" s="17">
        <f t="shared" si="184"/>
        <v>0.12993630573248408</v>
      </c>
      <c r="I355" s="36"/>
    </row>
    <row r="356" spans="1:9" x14ac:dyDescent="0.25">
      <c r="A356" s="52" t="s">
        <v>26</v>
      </c>
      <c r="B356" s="53">
        <f t="shared" ref="B356:C356" si="210">B357+B361</f>
        <v>184655</v>
      </c>
      <c r="C356" s="53">
        <f t="shared" si="210"/>
        <v>157000</v>
      </c>
      <c r="D356" s="53">
        <f>D357+D361</f>
        <v>157000</v>
      </c>
      <c r="E356" s="53">
        <f>E357+E361</f>
        <v>20400</v>
      </c>
      <c r="F356" s="55">
        <f t="shared" si="177"/>
        <v>0.11047629362865885</v>
      </c>
      <c r="G356" s="55">
        <f t="shared" si="184"/>
        <v>0.12993630573248408</v>
      </c>
      <c r="I356" s="36"/>
    </row>
    <row r="357" spans="1:9" x14ac:dyDescent="0.25">
      <c r="A357" s="12" t="s">
        <v>93</v>
      </c>
      <c r="B357" s="14">
        <f t="shared" ref="B357:C357" si="211">SUM(B358:B360)</f>
        <v>184655</v>
      </c>
      <c r="C357" s="14">
        <f t="shared" si="211"/>
        <v>137000</v>
      </c>
      <c r="D357" s="14">
        <f>SUM(D358:D360)</f>
        <v>137000</v>
      </c>
      <c r="E357" s="14">
        <f>SUM(E358:E360)</f>
        <v>20400</v>
      </c>
      <c r="F357" s="19">
        <f t="shared" si="177"/>
        <v>0.11047629362865885</v>
      </c>
      <c r="G357" s="19">
        <f t="shared" si="184"/>
        <v>0.14890510948905109</v>
      </c>
      <c r="I357" s="36"/>
    </row>
    <row r="358" spans="1:9" x14ac:dyDescent="0.25">
      <c r="A358" s="5" t="s">
        <v>101</v>
      </c>
      <c r="B358" s="82">
        <v>27947.5</v>
      </c>
      <c r="C358" s="82">
        <v>20000</v>
      </c>
      <c r="D358" s="82">
        <v>20000</v>
      </c>
      <c r="E358" s="82">
        <v>0</v>
      </c>
      <c r="F358" s="77">
        <f t="shared" si="177"/>
        <v>0</v>
      </c>
      <c r="G358" s="77">
        <f t="shared" si="184"/>
        <v>0</v>
      </c>
      <c r="I358" s="36"/>
    </row>
    <row r="359" spans="1:9" x14ac:dyDescent="0.25">
      <c r="A359" s="5" t="s">
        <v>102</v>
      </c>
      <c r="B359" s="82">
        <v>156707.5</v>
      </c>
      <c r="C359" s="82">
        <v>67000</v>
      </c>
      <c r="D359" s="82">
        <v>67000</v>
      </c>
      <c r="E359" s="82">
        <v>0</v>
      </c>
      <c r="F359" s="77">
        <f t="shared" si="177"/>
        <v>0</v>
      </c>
      <c r="G359" s="77">
        <f t="shared" si="184"/>
        <v>0</v>
      </c>
      <c r="I359" s="36"/>
    </row>
    <row r="360" spans="1:9" x14ac:dyDescent="0.25">
      <c r="A360" s="5" t="s">
        <v>161</v>
      </c>
      <c r="B360" s="82">
        <v>0</v>
      </c>
      <c r="C360" s="82">
        <v>50000</v>
      </c>
      <c r="D360" s="82">
        <v>50000</v>
      </c>
      <c r="E360" s="82">
        <v>20400</v>
      </c>
      <c r="F360" s="77">
        <f t="shared" si="177"/>
        <v>0</v>
      </c>
      <c r="G360" s="77">
        <f t="shared" si="184"/>
        <v>0.40799999999999997</v>
      </c>
      <c r="I360" s="36"/>
    </row>
    <row r="361" spans="1:9" x14ac:dyDescent="0.25">
      <c r="A361" s="12" t="s">
        <v>97</v>
      </c>
      <c r="B361" s="14">
        <f>B362</f>
        <v>0</v>
      </c>
      <c r="C361" s="14">
        <f t="shared" ref="C361:E361" si="212">C362</f>
        <v>20000</v>
      </c>
      <c r="D361" s="14">
        <f t="shared" si="212"/>
        <v>20000</v>
      </c>
      <c r="E361" s="14">
        <f t="shared" si="212"/>
        <v>0</v>
      </c>
      <c r="F361" s="19">
        <f t="shared" si="177"/>
        <v>0</v>
      </c>
      <c r="G361" s="19">
        <f t="shared" si="184"/>
        <v>0</v>
      </c>
      <c r="I361" s="36"/>
    </row>
    <row r="362" spans="1:9" x14ac:dyDescent="0.25">
      <c r="A362" s="5" t="s">
        <v>98</v>
      </c>
      <c r="B362" s="82">
        <v>0</v>
      </c>
      <c r="C362" s="82">
        <v>20000</v>
      </c>
      <c r="D362" s="82">
        <v>20000</v>
      </c>
      <c r="E362" s="82">
        <v>0</v>
      </c>
      <c r="F362" s="77">
        <f t="shared" si="177"/>
        <v>0</v>
      </c>
      <c r="G362" s="77">
        <f t="shared" si="184"/>
        <v>0</v>
      </c>
      <c r="I362" s="36"/>
    </row>
    <row r="363" spans="1:9" ht="31.5" x14ac:dyDescent="0.25">
      <c r="A363" s="74" t="s">
        <v>107</v>
      </c>
      <c r="B363" s="71">
        <f t="shared" ref="B363:E363" si="213">B364</f>
        <v>10528.2</v>
      </c>
      <c r="C363" s="71">
        <f>C364</f>
        <v>0</v>
      </c>
      <c r="D363" s="71">
        <f t="shared" si="213"/>
        <v>24000</v>
      </c>
      <c r="E363" s="71">
        <f t="shared" si="213"/>
        <v>7210.5</v>
      </c>
      <c r="F363" s="72">
        <f t="shared" si="177"/>
        <v>0.68487490739157686</v>
      </c>
      <c r="G363" s="72">
        <f t="shared" ref="G363:G364" si="214">+IFERROR(E363/D363,)</f>
        <v>0.30043750000000002</v>
      </c>
      <c r="I363" s="36"/>
    </row>
    <row r="364" spans="1:9" x14ac:dyDescent="0.25">
      <c r="A364" s="7" t="s">
        <v>108</v>
      </c>
      <c r="B364" s="15">
        <f t="shared" ref="B364" si="215">B365+B374+B377</f>
        <v>10528.2</v>
      </c>
      <c r="C364" s="15">
        <f t="shared" ref="C364:E364" si="216">C365+C374+C377</f>
        <v>0</v>
      </c>
      <c r="D364" s="15">
        <f t="shared" si="216"/>
        <v>24000</v>
      </c>
      <c r="E364" s="15">
        <f t="shared" si="216"/>
        <v>7210.5</v>
      </c>
      <c r="F364" s="17">
        <f t="shared" si="177"/>
        <v>0.68487490739157686</v>
      </c>
      <c r="G364" s="17">
        <f t="shared" si="214"/>
        <v>0.30043750000000002</v>
      </c>
      <c r="I364" s="36"/>
    </row>
    <row r="365" spans="1:9" x14ac:dyDescent="0.25">
      <c r="A365" s="52" t="s">
        <v>90</v>
      </c>
      <c r="B365" s="86">
        <f>B368+B366</f>
        <v>10528.2</v>
      </c>
      <c r="C365" s="86">
        <f t="shared" ref="C365:E365" si="217">C368+C366</f>
        <v>0</v>
      </c>
      <c r="D365" s="86">
        <f t="shared" si="217"/>
        <v>4000</v>
      </c>
      <c r="E365" s="86">
        <f t="shared" si="217"/>
        <v>7210.5</v>
      </c>
      <c r="F365" s="79">
        <f t="shared" si="177"/>
        <v>0.68487490739157686</v>
      </c>
      <c r="G365" s="79">
        <f t="shared" si="184"/>
        <v>1.8026249999999999</v>
      </c>
      <c r="I365" s="36"/>
    </row>
    <row r="366" spans="1:9" x14ac:dyDescent="0.25">
      <c r="A366" s="12" t="s">
        <v>17</v>
      </c>
      <c r="B366" s="14">
        <f>B367</f>
        <v>0</v>
      </c>
      <c r="C366" s="14">
        <f t="shared" ref="C366:E366" si="218">C367</f>
        <v>0</v>
      </c>
      <c r="D366" s="14">
        <f t="shared" si="218"/>
        <v>0</v>
      </c>
      <c r="E366" s="14">
        <f t="shared" si="218"/>
        <v>7210.5</v>
      </c>
      <c r="F366" s="19">
        <f t="shared" ref="F366:F367" si="219">+IFERROR(E366/B366,)</f>
        <v>0</v>
      </c>
      <c r="G366" s="19">
        <f t="shared" ref="G366:G367" si="220">+IFERROR(E366/D366,)</f>
        <v>0</v>
      </c>
      <c r="I366" s="36"/>
    </row>
    <row r="367" spans="1:9" x14ac:dyDescent="0.25">
      <c r="A367" s="3" t="s">
        <v>174</v>
      </c>
      <c r="B367" s="82">
        <v>0</v>
      </c>
      <c r="C367" s="82">
        <v>0</v>
      </c>
      <c r="D367" s="82">
        <v>0</v>
      </c>
      <c r="E367" s="82">
        <v>7210.5</v>
      </c>
      <c r="F367" s="77">
        <f t="shared" si="219"/>
        <v>0</v>
      </c>
      <c r="G367" s="77">
        <f t="shared" si="220"/>
        <v>0</v>
      </c>
      <c r="I367" s="36"/>
    </row>
    <row r="368" spans="1:9" x14ac:dyDescent="0.25">
      <c r="A368" s="12" t="s">
        <v>93</v>
      </c>
      <c r="B368" s="14">
        <f t="shared" ref="B368" si="221">SUM(B369:B370)</f>
        <v>10528.2</v>
      </c>
      <c r="C368" s="14">
        <f t="shared" ref="C368:E368" si="222">SUM(C369:C370)</f>
        <v>0</v>
      </c>
      <c r="D368" s="14">
        <f t="shared" si="222"/>
        <v>4000</v>
      </c>
      <c r="E368" s="14">
        <f t="shared" si="222"/>
        <v>0</v>
      </c>
      <c r="F368" s="19">
        <f t="shared" si="177"/>
        <v>0</v>
      </c>
      <c r="G368" s="19">
        <f t="shared" si="184"/>
        <v>0</v>
      </c>
      <c r="I368" s="36"/>
    </row>
    <row r="369" spans="1:13" x14ac:dyDescent="0.25">
      <c r="A369" s="3" t="s">
        <v>94</v>
      </c>
      <c r="B369" s="82">
        <v>10528.2</v>
      </c>
      <c r="C369" s="82">
        <v>0</v>
      </c>
      <c r="D369" s="82">
        <v>0</v>
      </c>
      <c r="E369" s="82">
        <v>0</v>
      </c>
      <c r="F369" s="77">
        <f t="shared" si="177"/>
        <v>0</v>
      </c>
      <c r="G369" s="77">
        <f t="shared" si="184"/>
        <v>0</v>
      </c>
      <c r="I369" s="36"/>
    </row>
    <row r="370" spans="1:13" x14ac:dyDescent="0.25">
      <c r="A370" s="5" t="s">
        <v>161</v>
      </c>
      <c r="B370" s="82">
        <v>0</v>
      </c>
      <c r="C370" s="82">
        <v>0</v>
      </c>
      <c r="D370" s="82">
        <v>4000</v>
      </c>
      <c r="E370" s="82">
        <v>0</v>
      </c>
      <c r="F370" s="77">
        <f t="shared" si="177"/>
        <v>0</v>
      </c>
      <c r="G370" s="77">
        <f t="shared" si="184"/>
        <v>0</v>
      </c>
      <c r="I370" s="36"/>
    </row>
    <row r="371" spans="1:13" x14ac:dyDescent="0.25">
      <c r="A371" s="52" t="s">
        <v>91</v>
      </c>
      <c r="B371" s="87">
        <f t="shared" ref="B371:E372" si="223">B372</f>
        <v>0</v>
      </c>
      <c r="C371" s="87">
        <f t="shared" si="223"/>
        <v>0</v>
      </c>
      <c r="D371" s="87">
        <f t="shared" si="223"/>
        <v>0</v>
      </c>
      <c r="E371" s="87">
        <f t="shared" si="223"/>
        <v>0</v>
      </c>
      <c r="F371" s="79">
        <f t="shared" si="177"/>
        <v>0</v>
      </c>
      <c r="G371" s="79">
        <f t="shared" si="184"/>
        <v>0</v>
      </c>
      <c r="I371" s="36"/>
    </row>
    <row r="372" spans="1:13" x14ac:dyDescent="0.25">
      <c r="A372" s="49" t="s">
        <v>93</v>
      </c>
      <c r="B372" s="30">
        <f t="shared" si="223"/>
        <v>0</v>
      </c>
      <c r="C372" s="30">
        <f t="shared" si="223"/>
        <v>0</v>
      </c>
      <c r="D372" s="30">
        <f t="shared" si="223"/>
        <v>0</v>
      </c>
      <c r="E372" s="30">
        <f t="shared" si="223"/>
        <v>0</v>
      </c>
      <c r="F372" s="77">
        <f t="shared" si="177"/>
        <v>0</v>
      </c>
      <c r="G372" s="77">
        <f t="shared" si="184"/>
        <v>0</v>
      </c>
      <c r="I372" s="36"/>
    </row>
    <row r="373" spans="1:13" x14ac:dyDescent="0.25">
      <c r="A373" s="5" t="s">
        <v>101</v>
      </c>
      <c r="B373" s="82">
        <v>0</v>
      </c>
      <c r="C373" s="82">
        <v>0</v>
      </c>
      <c r="D373" s="82">
        <v>0</v>
      </c>
      <c r="E373" s="82">
        <v>0</v>
      </c>
      <c r="F373" s="77">
        <f t="shared" si="177"/>
        <v>0</v>
      </c>
      <c r="G373" s="77">
        <f t="shared" si="184"/>
        <v>0</v>
      </c>
      <c r="I373" s="36"/>
    </row>
    <row r="374" spans="1:13" x14ac:dyDescent="0.25">
      <c r="A374" s="52" t="s">
        <v>75</v>
      </c>
      <c r="B374" s="86">
        <f t="shared" ref="B374:E374" si="224">B375</f>
        <v>0</v>
      </c>
      <c r="C374" s="86">
        <f t="shared" si="224"/>
        <v>0</v>
      </c>
      <c r="D374" s="86">
        <f t="shared" si="224"/>
        <v>0</v>
      </c>
      <c r="E374" s="86">
        <f t="shared" si="224"/>
        <v>0</v>
      </c>
      <c r="F374" s="79">
        <f t="shared" si="177"/>
        <v>0</v>
      </c>
      <c r="G374" s="79">
        <f t="shared" ref="G374:G379" si="225">+IFERROR(E374/D374,)</f>
        <v>0</v>
      </c>
      <c r="I374" s="36"/>
    </row>
    <row r="375" spans="1:13" x14ac:dyDescent="0.25">
      <c r="A375" s="12" t="s">
        <v>93</v>
      </c>
      <c r="B375" s="14">
        <f t="shared" ref="B375:E375" si="226">B376</f>
        <v>0</v>
      </c>
      <c r="C375" s="14">
        <f t="shared" ref="C375" si="227">C376</f>
        <v>0</v>
      </c>
      <c r="D375" s="14">
        <f t="shared" si="226"/>
        <v>0</v>
      </c>
      <c r="E375" s="14">
        <f t="shared" si="226"/>
        <v>0</v>
      </c>
      <c r="F375" s="19">
        <f t="shared" si="177"/>
        <v>0</v>
      </c>
      <c r="G375" s="19">
        <f t="shared" si="225"/>
        <v>0</v>
      </c>
      <c r="I375" s="36"/>
    </row>
    <row r="376" spans="1:13" x14ac:dyDescent="0.25">
      <c r="A376" s="3" t="s">
        <v>160</v>
      </c>
      <c r="B376" s="82">
        <v>0</v>
      </c>
      <c r="C376" s="82">
        <v>0</v>
      </c>
      <c r="D376" s="82">
        <v>0</v>
      </c>
      <c r="E376" s="82">
        <v>0</v>
      </c>
      <c r="F376" s="77">
        <f t="shared" si="177"/>
        <v>0</v>
      </c>
      <c r="G376" s="77">
        <f t="shared" si="225"/>
        <v>0</v>
      </c>
      <c r="I376" s="36"/>
    </row>
    <row r="377" spans="1:13" x14ac:dyDescent="0.25">
      <c r="A377" s="52" t="s">
        <v>92</v>
      </c>
      <c r="B377" s="86">
        <f t="shared" ref="B377:E377" si="228">B378</f>
        <v>0</v>
      </c>
      <c r="C377" s="86">
        <f t="shared" si="228"/>
        <v>0</v>
      </c>
      <c r="D377" s="86">
        <f t="shared" si="228"/>
        <v>20000</v>
      </c>
      <c r="E377" s="86">
        <f t="shared" si="228"/>
        <v>0</v>
      </c>
      <c r="F377" s="79">
        <f t="shared" si="177"/>
        <v>0</v>
      </c>
      <c r="G377" s="79">
        <f t="shared" si="225"/>
        <v>0</v>
      </c>
      <c r="I377" s="36"/>
    </row>
    <row r="378" spans="1:13" x14ac:dyDescent="0.25">
      <c r="A378" s="12" t="s">
        <v>93</v>
      </c>
      <c r="B378" s="14">
        <f t="shared" ref="B378:E378" si="229">B379</f>
        <v>0</v>
      </c>
      <c r="C378" s="14">
        <f t="shared" ref="C378" si="230">C379</f>
        <v>0</v>
      </c>
      <c r="D378" s="14">
        <f t="shared" si="229"/>
        <v>20000</v>
      </c>
      <c r="E378" s="14">
        <f t="shared" si="229"/>
        <v>0</v>
      </c>
      <c r="F378" s="19">
        <f t="shared" si="177"/>
        <v>0</v>
      </c>
      <c r="G378" s="19">
        <f t="shared" si="225"/>
        <v>0</v>
      </c>
      <c r="I378" s="36"/>
    </row>
    <row r="379" spans="1:13" x14ac:dyDescent="0.25">
      <c r="A379" s="3" t="s">
        <v>101</v>
      </c>
      <c r="B379" s="82">
        <v>0</v>
      </c>
      <c r="C379" s="82">
        <v>0</v>
      </c>
      <c r="D379" s="82">
        <v>20000</v>
      </c>
      <c r="E379" s="82">
        <v>0</v>
      </c>
      <c r="F379" s="77">
        <f t="shared" si="177"/>
        <v>0</v>
      </c>
      <c r="G379" s="77">
        <f t="shared" si="225"/>
        <v>0</v>
      </c>
      <c r="I379" s="36"/>
      <c r="J379" s="36"/>
      <c r="K379" s="36"/>
      <c r="L379" s="36"/>
      <c r="M379" s="36"/>
    </row>
    <row r="380" spans="1:13" x14ac:dyDescent="0.25">
      <c r="I380" s="36"/>
      <c r="J380" s="36"/>
      <c r="K380" s="36"/>
      <c r="L380" s="36"/>
      <c r="M380" s="36"/>
    </row>
    <row r="381" spans="1:13" x14ac:dyDescent="0.25">
      <c r="I381" s="36"/>
      <c r="J381" s="36"/>
      <c r="K381" s="36"/>
      <c r="L381" s="36"/>
      <c r="M381" s="36"/>
    </row>
    <row r="382" spans="1:13" ht="18.75" x14ac:dyDescent="0.3">
      <c r="A382" s="24" t="s">
        <v>109</v>
      </c>
      <c r="B382" s="24"/>
      <c r="C382" t="s">
        <v>112</v>
      </c>
      <c r="E382" s="24" t="s">
        <v>110</v>
      </c>
      <c r="F382" s="24"/>
      <c r="G382" s="24"/>
      <c r="H382" s="24"/>
      <c r="I382" s="36"/>
      <c r="J382" s="36"/>
      <c r="K382" s="36"/>
      <c r="L382" s="36"/>
      <c r="M382" s="36"/>
    </row>
    <row r="383" spans="1:13" ht="18.75" x14ac:dyDescent="0.3">
      <c r="A383" s="24" t="s">
        <v>115</v>
      </c>
      <c r="B383" s="24"/>
      <c r="E383" s="24" t="s">
        <v>111</v>
      </c>
      <c r="F383" s="24"/>
      <c r="G383" s="24"/>
      <c r="H383" s="24"/>
      <c r="I383" s="36"/>
      <c r="J383" s="36"/>
      <c r="K383" s="36"/>
      <c r="L383" s="36"/>
      <c r="M383" s="36"/>
    </row>
    <row r="384" spans="1:13" ht="15.75" x14ac:dyDescent="0.25">
      <c r="E384" s="23"/>
      <c r="F384" s="23"/>
      <c r="G384" s="23"/>
      <c r="H384" s="23"/>
      <c r="I384" s="36"/>
      <c r="J384" s="36"/>
      <c r="K384" s="36"/>
      <c r="L384" s="36"/>
      <c r="M384" s="36"/>
    </row>
    <row r="385" spans="1:13" x14ac:dyDescent="0.25">
      <c r="A385" t="s">
        <v>113</v>
      </c>
      <c r="E385" t="s">
        <v>114</v>
      </c>
      <c r="I385" s="36"/>
      <c r="J385" s="36"/>
      <c r="K385" s="36"/>
      <c r="L385" s="36"/>
      <c r="M385" s="36"/>
    </row>
    <row r="386" spans="1:13" x14ac:dyDescent="0.25">
      <c r="J386" s="36"/>
      <c r="K386" s="36"/>
      <c r="L386" s="36"/>
      <c r="M386" s="37"/>
    </row>
    <row r="387" spans="1:13" x14ac:dyDescent="0.25">
      <c r="J387" s="36"/>
      <c r="K387" s="36"/>
      <c r="L387" s="36"/>
      <c r="M387" s="37"/>
    </row>
    <row r="388" spans="1:13" x14ac:dyDescent="0.25">
      <c r="J388" s="36"/>
      <c r="K388" s="36"/>
      <c r="L388" s="36"/>
      <c r="M388" s="37"/>
    </row>
    <row r="389" spans="1:13" x14ac:dyDescent="0.25">
      <c r="J389" s="36"/>
      <c r="K389" s="36"/>
      <c r="L389" s="36"/>
      <c r="M389" s="37"/>
    </row>
    <row r="390" spans="1:13" x14ac:dyDescent="0.25">
      <c r="J390" s="36"/>
      <c r="K390" s="36"/>
      <c r="L390" s="36"/>
      <c r="M390" s="37"/>
    </row>
    <row r="391" spans="1:13" x14ac:dyDescent="0.25">
      <c r="J391" s="36"/>
      <c r="K391" s="36"/>
      <c r="L391" s="36"/>
      <c r="M391" s="37"/>
    </row>
    <row r="392" spans="1:13" x14ac:dyDescent="0.25">
      <c r="J392" s="36"/>
      <c r="K392" s="36"/>
      <c r="L392" s="36"/>
      <c r="M392" s="37"/>
    </row>
    <row r="393" spans="1:13" x14ac:dyDescent="0.25">
      <c r="J393" s="36"/>
      <c r="K393" s="36"/>
      <c r="L393" s="36"/>
      <c r="M393" s="37"/>
    </row>
    <row r="394" spans="1:13" x14ac:dyDescent="0.25">
      <c r="J394" s="36"/>
      <c r="K394" s="36"/>
      <c r="L394" s="36"/>
      <c r="M394" s="36"/>
    </row>
    <row r="395" spans="1:13" x14ac:dyDescent="0.25">
      <c r="J395" s="36"/>
      <c r="K395" s="36"/>
      <c r="L395" s="36"/>
      <c r="M395" s="36"/>
    </row>
    <row r="396" spans="1:13" x14ac:dyDescent="0.25">
      <c r="J396" s="36"/>
      <c r="K396" s="36"/>
      <c r="L396" s="36"/>
      <c r="M396" s="36"/>
    </row>
    <row r="397" spans="1:13" x14ac:dyDescent="0.25">
      <c r="J397" s="36"/>
      <c r="K397" s="36"/>
      <c r="L397" s="36"/>
      <c r="M397" s="36"/>
    </row>
    <row r="404" spans="1:4" x14ac:dyDescent="0.25">
      <c r="B404" s="90" t="s">
        <v>188</v>
      </c>
      <c r="C404" s="90"/>
      <c r="D404" s="90"/>
    </row>
    <row r="405" spans="1:4" x14ac:dyDescent="0.25">
      <c r="B405" t="s">
        <v>185</v>
      </c>
      <c r="C405" t="s">
        <v>186</v>
      </c>
      <c r="D405" t="s">
        <v>187</v>
      </c>
    </row>
    <row r="406" spans="1:4" x14ac:dyDescent="0.25">
      <c r="A406" t="s">
        <v>140</v>
      </c>
      <c r="B406" s="88">
        <f>E192+E365</f>
        <v>7210.5</v>
      </c>
      <c r="C406" s="35">
        <f>D192+D365</f>
        <v>12000</v>
      </c>
      <c r="D406" s="35">
        <f>C192+C365</f>
        <v>0</v>
      </c>
    </row>
    <row r="407" spans="1:4" x14ac:dyDescent="0.25">
      <c r="A407" t="s">
        <v>141</v>
      </c>
      <c r="B407" s="88">
        <f>E200+E371</f>
        <v>118495.99999999999</v>
      </c>
      <c r="C407" s="88">
        <f>D200+D371</f>
        <v>118400</v>
      </c>
      <c r="D407" s="88">
        <f>C200+C371</f>
        <v>0</v>
      </c>
    </row>
    <row r="408" spans="1:4" x14ac:dyDescent="0.25">
      <c r="A408" t="s">
        <v>142</v>
      </c>
      <c r="B408" s="88">
        <f>E222+E286+E344+E377</f>
        <v>171101.14</v>
      </c>
      <c r="C408" s="88">
        <f>D222+D286+D344+D377</f>
        <v>715700</v>
      </c>
      <c r="D408" s="88">
        <f>C222+C286+C344+C377</f>
        <v>627100</v>
      </c>
    </row>
    <row r="409" spans="1:4" x14ac:dyDescent="0.25">
      <c r="A409" t="s">
        <v>138</v>
      </c>
      <c r="B409" s="88">
        <f>E158</f>
        <v>5124526.3899999997</v>
      </c>
      <c r="C409" s="88">
        <f>D158</f>
        <v>10025000</v>
      </c>
      <c r="D409" s="88">
        <f>C158</f>
        <v>10687000</v>
      </c>
    </row>
    <row r="410" spans="1:4" x14ac:dyDescent="0.25">
      <c r="A410" t="s">
        <v>137</v>
      </c>
      <c r="B410" s="88">
        <f>E104+E154+E356</f>
        <v>602256.25</v>
      </c>
      <c r="C410" s="88">
        <f>D104+D154+D356</f>
        <v>1286000</v>
      </c>
      <c r="D410" s="88">
        <f>C104+C154+C356</f>
        <v>1216000</v>
      </c>
    </row>
    <row r="411" spans="1:4" x14ac:dyDescent="0.25">
      <c r="A411" t="s">
        <v>139</v>
      </c>
      <c r="B411" s="88">
        <f>E186+E264+E300+E304+E315+E340+E374</f>
        <v>531522.64</v>
      </c>
      <c r="C411" s="88">
        <f>D186+D264+D300+D304+D315+D340+D374</f>
        <v>1700600</v>
      </c>
      <c r="D411" s="88">
        <f>C186+C264+C300+C304+C315+C340+C374</f>
        <v>904000</v>
      </c>
    </row>
    <row r="412" spans="1:4" x14ac:dyDescent="0.25">
      <c r="A412" t="s">
        <v>143</v>
      </c>
      <c r="B412" s="88">
        <f>E327+E351</f>
        <v>196974.93000000002</v>
      </c>
      <c r="C412" s="88">
        <f>D327+D351</f>
        <v>199800</v>
      </c>
      <c r="D412" s="88">
        <f>C327+C351</f>
        <v>199800</v>
      </c>
    </row>
    <row r="413" spans="1:4" x14ac:dyDescent="0.25">
      <c r="B413" s="90" t="s">
        <v>189</v>
      </c>
      <c r="C413" s="90"/>
      <c r="D413" s="90"/>
    </row>
    <row r="414" spans="1:4" x14ac:dyDescent="0.25">
      <c r="B414" t="s">
        <v>185</v>
      </c>
      <c r="C414" t="s">
        <v>186</v>
      </c>
      <c r="D414" t="s">
        <v>187</v>
      </c>
    </row>
    <row r="415" spans="1:4" x14ac:dyDescent="0.25">
      <c r="A415" t="s">
        <v>140</v>
      </c>
      <c r="B415" s="35">
        <f>E32+E92</f>
        <v>9600</v>
      </c>
      <c r="C415" s="35">
        <f>D32+D92</f>
        <v>12000</v>
      </c>
      <c r="D415" s="35">
        <f>C32+C92</f>
        <v>0</v>
      </c>
    </row>
    <row r="416" spans="1:4" x14ac:dyDescent="0.25">
      <c r="A416" t="s">
        <v>141</v>
      </c>
      <c r="B416" s="35">
        <f>E35</f>
        <v>118496</v>
      </c>
      <c r="C416" s="35">
        <f>D35</f>
        <v>118400</v>
      </c>
      <c r="D416" s="35">
        <f>C35</f>
        <v>0</v>
      </c>
    </row>
    <row r="417" spans="1:4" x14ac:dyDescent="0.25">
      <c r="A417" t="s">
        <v>142</v>
      </c>
      <c r="B417" s="35">
        <f>E38+E98+E75</f>
        <v>227102.47</v>
      </c>
      <c r="C417" s="35">
        <f>D38+D98+D75</f>
        <v>715700</v>
      </c>
      <c r="D417" s="35">
        <f>C38+C98+C75</f>
        <v>627100</v>
      </c>
    </row>
    <row r="418" spans="1:4" x14ac:dyDescent="0.25">
      <c r="A418" t="s">
        <v>138</v>
      </c>
      <c r="B418" s="35">
        <f>E24</f>
        <v>5124526.3899999997</v>
      </c>
      <c r="C418" s="35">
        <f>D24</f>
        <v>10025000</v>
      </c>
      <c r="D418" s="35">
        <f>C24</f>
        <v>10687000</v>
      </c>
    </row>
    <row r="419" spans="1:4" x14ac:dyDescent="0.25">
      <c r="A419" t="s">
        <v>137</v>
      </c>
      <c r="B419" s="35">
        <f>E16+E20+E87</f>
        <v>602256.25</v>
      </c>
      <c r="C419" s="35">
        <f>D16+D20+D87</f>
        <v>1286000</v>
      </c>
      <c r="D419" s="35">
        <f>C16+C20+C87</f>
        <v>1216000</v>
      </c>
    </row>
    <row r="420" spans="1:4" x14ac:dyDescent="0.25">
      <c r="A420" t="s">
        <v>139</v>
      </c>
      <c r="B420" s="35">
        <f>E29+E52+E56+E60+E64+E71+E95</f>
        <v>531522.64</v>
      </c>
      <c r="C420" s="35">
        <f>D29+D52+D56+D60+D64+D71+D95</f>
        <v>1700600</v>
      </c>
      <c r="D420" s="35">
        <f>C29+C52+C56+C60+C64+C71+C95</f>
        <v>904000</v>
      </c>
    </row>
    <row r="421" spans="1:4" x14ac:dyDescent="0.25">
      <c r="A421" t="s">
        <v>143</v>
      </c>
      <c r="B421" s="35">
        <f>E67+E82</f>
        <v>196974.93000000002</v>
      </c>
      <c r="C421" s="35">
        <f>D67+D82</f>
        <v>199800</v>
      </c>
      <c r="D421" s="35">
        <f>C67+C82</f>
        <v>199800</v>
      </c>
    </row>
  </sheetData>
  <mergeCells count="3">
    <mergeCell ref="A11:H11"/>
    <mergeCell ref="B404:D404"/>
    <mergeCell ref="B413:D413"/>
  </mergeCells>
  <hyperlinks>
    <hyperlink ref="A5" r:id="rId1" display="mailto:ured@os-mokosica.skole.hr"/>
  </hyperlinks>
  <pageMargins left="0.7" right="0.7" top="0.75" bottom="0.75" header="0.3" footer="0.3"/>
  <pageSetup paperSize="9" scale="56" fitToHeight="0" orientation="portrait" r:id="rId2"/>
  <ignoredErrors>
    <ignoredError sqref="D304:E304 C304 C364 G217 B91:E91" formula="1"/>
    <ignoredError sqref="C215:D215 E2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workbookViewId="0">
      <selection activeCell="F6" sqref="F6"/>
    </sheetView>
  </sheetViews>
  <sheetFormatPr defaultRowHeight="15" x14ac:dyDescent="0.25"/>
  <cols>
    <col min="1" max="1" width="3.7109375" customWidth="1"/>
    <col min="2" max="2" width="20" customWidth="1"/>
    <col min="3" max="3" width="15.5703125" customWidth="1"/>
    <col min="4" max="4" width="15" customWidth="1"/>
    <col min="5" max="5" width="16" customWidth="1"/>
    <col min="6" max="6" width="19" customWidth="1"/>
    <col min="7" max="8" width="12.85546875" customWidth="1"/>
  </cols>
  <sheetData>
    <row r="1" spans="1:8" ht="15.75" x14ac:dyDescent="0.25">
      <c r="B1" s="63" t="s">
        <v>170</v>
      </c>
      <c r="C1" s="23"/>
      <c r="D1" s="23"/>
      <c r="E1" s="23"/>
    </row>
    <row r="2" spans="1:8" ht="15.75" x14ac:dyDescent="0.25">
      <c r="B2" s="63" t="s">
        <v>165</v>
      </c>
      <c r="C2" s="23"/>
      <c r="D2" s="23"/>
      <c r="E2" s="23"/>
    </row>
    <row r="3" spans="1:8" ht="15.75" x14ac:dyDescent="0.25">
      <c r="B3" s="63" t="s">
        <v>166</v>
      </c>
      <c r="C3" s="23"/>
      <c r="D3" s="23"/>
      <c r="E3" s="23"/>
    </row>
    <row r="4" spans="1:8" ht="15.75" x14ac:dyDescent="0.25">
      <c r="B4" s="63" t="s">
        <v>167</v>
      </c>
      <c r="C4" s="23"/>
      <c r="D4" s="23"/>
      <c r="E4" s="23"/>
    </row>
    <row r="5" spans="1:8" ht="15.75" x14ac:dyDescent="0.25">
      <c r="B5" s="64" t="s">
        <v>168</v>
      </c>
      <c r="C5" s="23"/>
      <c r="D5" s="23"/>
      <c r="E5" s="23"/>
    </row>
    <row r="6" spans="1:8" ht="15.75" x14ac:dyDescent="0.25">
      <c r="B6" s="63" t="s">
        <v>169</v>
      </c>
      <c r="C6" s="23"/>
      <c r="D6" s="23"/>
      <c r="E6" s="23"/>
    </row>
    <row r="7" spans="1:8" ht="15.75" x14ac:dyDescent="0.25">
      <c r="B7" s="63" t="s">
        <v>190</v>
      </c>
      <c r="C7" s="23"/>
      <c r="D7" s="23"/>
      <c r="E7" s="23"/>
    </row>
    <row r="8" spans="1:8" ht="15.75" x14ac:dyDescent="0.25">
      <c r="B8" s="63" t="s">
        <v>191</v>
      </c>
      <c r="C8" s="23"/>
      <c r="D8" s="23"/>
      <c r="E8" s="23"/>
    </row>
    <row r="9" spans="1:8" ht="15.75" x14ac:dyDescent="0.25">
      <c r="B9" s="63" t="s">
        <v>181</v>
      </c>
      <c r="C9" s="23"/>
      <c r="D9" s="23"/>
      <c r="E9" s="23"/>
    </row>
    <row r="10" spans="1:8" ht="15.75" x14ac:dyDescent="0.25">
      <c r="A10" s="68"/>
      <c r="B10" s="68"/>
      <c r="C10" s="68"/>
      <c r="D10" s="68"/>
      <c r="E10" s="68"/>
      <c r="F10" s="68"/>
      <c r="G10" s="68"/>
      <c r="H10" s="68"/>
    </row>
    <row r="11" spans="1:8" ht="15.75" x14ac:dyDescent="0.25">
      <c r="A11" s="94" t="s">
        <v>145</v>
      </c>
      <c r="B11" s="94"/>
      <c r="C11" s="94"/>
      <c r="D11" s="94"/>
      <c r="E11" s="94"/>
      <c r="F11" s="94"/>
      <c r="G11" s="94"/>
      <c r="H11" s="94"/>
    </row>
    <row r="13" spans="1:8" ht="30" x14ac:dyDescent="0.25">
      <c r="B13" s="59" t="s">
        <v>151</v>
      </c>
      <c r="C13" s="59" t="s">
        <v>148</v>
      </c>
      <c r="D13" s="59" t="s">
        <v>182</v>
      </c>
      <c r="E13" s="59" t="s">
        <v>183</v>
      </c>
      <c r="F13" s="59" t="s">
        <v>184</v>
      </c>
      <c r="G13" s="59" t="s">
        <v>176</v>
      </c>
      <c r="H13" s="59" t="s">
        <v>172</v>
      </c>
    </row>
    <row r="14" spans="1:8" x14ac:dyDescent="0.25">
      <c r="B14" s="95" t="s">
        <v>146</v>
      </c>
      <c r="C14" s="95"/>
      <c r="D14" s="95"/>
      <c r="E14" s="95"/>
      <c r="F14" s="95"/>
      <c r="G14" s="95"/>
      <c r="H14" s="95"/>
    </row>
    <row r="15" spans="1:8" x14ac:dyDescent="0.25">
      <c r="B15" s="91" t="s">
        <v>139</v>
      </c>
      <c r="C15" s="91"/>
      <c r="D15" s="91"/>
      <c r="E15" s="91"/>
      <c r="F15" s="91"/>
      <c r="G15" s="91"/>
      <c r="H15" s="91"/>
    </row>
    <row r="16" spans="1:8" x14ac:dyDescent="0.25">
      <c r="B16" s="38" t="s">
        <v>136</v>
      </c>
      <c r="C16" s="40">
        <v>1177980.43</v>
      </c>
      <c r="D16" s="40">
        <v>904000</v>
      </c>
      <c r="E16" s="40">
        <v>1700600</v>
      </c>
      <c r="F16" s="40">
        <v>531522.64</v>
      </c>
      <c r="G16" s="43">
        <f>+IFERROR(F16/C16,)</f>
        <v>0.45121517001772266</v>
      </c>
      <c r="H16" s="43">
        <f>+IFERROR(F16/E16,)</f>
        <v>0.31255006468305307</v>
      </c>
    </row>
    <row r="17" spans="2:17" x14ac:dyDescent="0.25">
      <c r="B17" s="38" t="s">
        <v>147</v>
      </c>
      <c r="C17" s="40">
        <v>1177980.43</v>
      </c>
      <c r="D17" s="40">
        <v>904000</v>
      </c>
      <c r="E17" s="40">
        <v>1700600</v>
      </c>
      <c r="F17" s="40">
        <v>531522.64</v>
      </c>
      <c r="G17" s="43">
        <f>+IFERROR(F17/C17,)</f>
        <v>0.45121517001772266</v>
      </c>
      <c r="H17" s="43">
        <f>+IFERROR(F17/E17,)</f>
        <v>0.31255006468305307</v>
      </c>
    </row>
    <row r="18" spans="2:17" x14ac:dyDescent="0.25">
      <c r="B18" s="91" t="s">
        <v>137</v>
      </c>
      <c r="C18" s="91"/>
      <c r="D18" s="91"/>
      <c r="E18" s="91"/>
      <c r="F18" s="91"/>
      <c r="G18" s="91"/>
      <c r="H18" s="43"/>
      <c r="N18" s="42"/>
      <c r="O18" s="42"/>
      <c r="P18" s="42"/>
      <c r="Q18" s="42"/>
    </row>
    <row r="19" spans="2:17" x14ac:dyDescent="0.25">
      <c r="B19" s="38" t="s">
        <v>136</v>
      </c>
      <c r="C19" s="40">
        <v>1261267.5</v>
      </c>
      <c r="D19" s="40">
        <v>1216000</v>
      </c>
      <c r="E19" s="40">
        <v>1286000</v>
      </c>
      <c r="F19" s="40">
        <v>602256.25</v>
      </c>
      <c r="G19" s="43">
        <f>+IFERROR(F19/C19,)</f>
        <v>0.47750080771921893</v>
      </c>
      <c r="H19" s="43">
        <f t="shared" ref="H19:H55" si="0">+IFERROR(F19/E19,)</f>
        <v>0.4683174572317263</v>
      </c>
      <c r="N19" s="42"/>
      <c r="O19" s="42"/>
      <c r="P19" s="42"/>
      <c r="Q19" s="42"/>
    </row>
    <row r="20" spans="2:17" x14ac:dyDescent="0.25">
      <c r="B20" s="38" t="s">
        <v>147</v>
      </c>
      <c r="C20" s="40">
        <v>1261267.5</v>
      </c>
      <c r="D20" s="40">
        <v>1216000</v>
      </c>
      <c r="E20" s="40">
        <v>1286000</v>
      </c>
      <c r="F20" s="40">
        <v>602256.25</v>
      </c>
      <c r="G20" s="43">
        <f>+IFERROR(F20/C20,)</f>
        <v>0.47750080771921893</v>
      </c>
      <c r="H20" s="43">
        <f t="shared" si="0"/>
        <v>0.4683174572317263</v>
      </c>
      <c r="K20" s="41"/>
      <c r="N20" s="42"/>
      <c r="O20" s="42"/>
      <c r="P20" s="42"/>
      <c r="Q20" s="42"/>
    </row>
    <row r="21" spans="2:17" x14ac:dyDescent="0.25">
      <c r="B21" s="91" t="s">
        <v>149</v>
      </c>
      <c r="C21" s="91"/>
      <c r="D21" s="91"/>
      <c r="E21" s="91"/>
      <c r="F21" s="91"/>
      <c r="G21" s="91"/>
      <c r="H21" s="43"/>
      <c r="N21" s="42"/>
      <c r="O21" s="42"/>
      <c r="P21" s="42"/>
      <c r="Q21" s="42"/>
    </row>
    <row r="22" spans="2:17" x14ac:dyDescent="0.25">
      <c r="B22" s="39" t="s">
        <v>136</v>
      </c>
      <c r="C22" s="29">
        <f>C16+C19</f>
        <v>2439247.9299999997</v>
      </c>
      <c r="D22" s="29">
        <f>D16+D19</f>
        <v>2120000</v>
      </c>
      <c r="E22" s="29">
        <f t="shared" ref="E22:F22" si="1">E16+E19</f>
        <v>2986600</v>
      </c>
      <c r="F22" s="29">
        <f t="shared" si="1"/>
        <v>1133778.8900000001</v>
      </c>
      <c r="G22" s="22">
        <f>+IFERROR(F22/C22,)</f>
        <v>0.46480674475759431</v>
      </c>
      <c r="H22" s="22">
        <f t="shared" si="0"/>
        <v>0.37962194133797633</v>
      </c>
    </row>
    <row r="23" spans="2:17" x14ac:dyDescent="0.25">
      <c r="B23" s="39" t="s">
        <v>147</v>
      </c>
      <c r="C23" s="29">
        <f>C17+C20</f>
        <v>2439247.9299999997</v>
      </c>
      <c r="D23" s="29">
        <f>D17+D20</f>
        <v>2120000</v>
      </c>
      <c r="E23" s="29">
        <f t="shared" ref="E23:F23" si="2">E17+E20</f>
        <v>2986600</v>
      </c>
      <c r="F23" s="29">
        <f t="shared" si="2"/>
        <v>1133778.8900000001</v>
      </c>
      <c r="G23" s="22">
        <f>+IFERROR(F23/C23,)</f>
        <v>0.46480674475759431</v>
      </c>
      <c r="H23" s="22">
        <f t="shared" si="0"/>
        <v>0.37962194133797633</v>
      </c>
      <c r="N23" s="42"/>
      <c r="O23" s="42"/>
      <c r="P23" s="42"/>
      <c r="Q23" s="42"/>
    </row>
    <row r="24" spans="2:17" x14ac:dyDescent="0.25">
      <c r="B24" s="38" t="s">
        <v>150</v>
      </c>
      <c r="C24" s="40">
        <f>C22-C23</f>
        <v>0</v>
      </c>
      <c r="D24" s="40">
        <f>D22-D23</f>
        <v>0</v>
      </c>
      <c r="E24" s="40">
        <f t="shared" ref="E24:F24" si="3">E22-E23</f>
        <v>0</v>
      </c>
      <c r="F24" s="40">
        <f t="shared" si="3"/>
        <v>0</v>
      </c>
      <c r="G24" s="43"/>
      <c r="H24" s="43"/>
    </row>
    <row r="25" spans="2:17" x14ac:dyDescent="0.25">
      <c r="B25" s="93" t="s">
        <v>152</v>
      </c>
      <c r="C25" s="93"/>
      <c r="D25" s="93"/>
      <c r="E25" s="93"/>
      <c r="F25" s="93"/>
      <c r="G25" s="93"/>
      <c r="H25" s="93"/>
      <c r="N25" s="42"/>
      <c r="O25" s="42"/>
      <c r="P25" s="42"/>
      <c r="Q25" s="42"/>
    </row>
    <row r="26" spans="2:17" x14ac:dyDescent="0.25">
      <c r="B26" s="92" t="s">
        <v>140</v>
      </c>
      <c r="C26" s="92"/>
      <c r="D26" s="92"/>
      <c r="E26" s="92"/>
      <c r="F26" s="92"/>
      <c r="G26" s="92"/>
      <c r="H26" s="43"/>
    </row>
    <row r="27" spans="2:17" x14ac:dyDescent="0.25">
      <c r="B27" s="39" t="s">
        <v>136</v>
      </c>
      <c r="C27" s="29">
        <v>16800</v>
      </c>
      <c r="D27" s="29">
        <v>0</v>
      </c>
      <c r="E27" s="29">
        <v>12000</v>
      </c>
      <c r="F27" s="29">
        <v>9600</v>
      </c>
      <c r="G27" s="22">
        <f>+IFERROR(F27/C27,)</f>
        <v>0.5714285714285714</v>
      </c>
      <c r="H27" s="43">
        <f t="shared" si="0"/>
        <v>0.8</v>
      </c>
    </row>
    <row r="28" spans="2:17" x14ac:dyDescent="0.25">
      <c r="B28" s="39" t="s">
        <v>147</v>
      </c>
      <c r="C28" s="29">
        <v>10528.2</v>
      </c>
      <c r="D28" s="29">
        <v>0</v>
      </c>
      <c r="E28" s="29">
        <v>12000</v>
      </c>
      <c r="F28" s="29">
        <v>7210.5</v>
      </c>
      <c r="G28" s="22">
        <f>+IFERROR(F28/C28,)</f>
        <v>0.68487490739157686</v>
      </c>
      <c r="H28" s="43">
        <f t="shared" si="0"/>
        <v>0.60087500000000005</v>
      </c>
    </row>
    <row r="29" spans="2:17" x14ac:dyDescent="0.25">
      <c r="B29" s="38" t="s">
        <v>150</v>
      </c>
      <c r="C29" s="40">
        <f>C27-C28</f>
        <v>6271.7999999999993</v>
      </c>
      <c r="D29" s="40">
        <f>D27-D28</f>
        <v>0</v>
      </c>
      <c r="E29" s="40">
        <f t="shared" ref="E29:F29" si="4">E27-E28</f>
        <v>0</v>
      </c>
      <c r="F29" s="40">
        <f t="shared" si="4"/>
        <v>2389.5</v>
      </c>
      <c r="G29" s="43"/>
      <c r="H29" s="43"/>
    </row>
    <row r="30" spans="2:17" x14ac:dyDescent="0.25">
      <c r="B30" s="93" t="s">
        <v>153</v>
      </c>
      <c r="C30" s="93"/>
      <c r="D30" s="93"/>
      <c r="E30" s="93"/>
      <c r="F30" s="93"/>
      <c r="G30" s="93"/>
      <c r="H30" s="93"/>
      <c r="L30" s="42"/>
      <c r="M30" s="42"/>
      <c r="N30" s="42"/>
      <c r="O30" s="42"/>
    </row>
    <row r="31" spans="2:17" x14ac:dyDescent="0.25">
      <c r="B31" s="92" t="s">
        <v>142</v>
      </c>
      <c r="C31" s="92"/>
      <c r="D31" s="92"/>
      <c r="E31" s="92"/>
      <c r="F31" s="92"/>
      <c r="G31" s="92"/>
      <c r="H31" s="43"/>
      <c r="L31" s="42"/>
      <c r="M31" s="42"/>
      <c r="N31" s="42"/>
      <c r="O31" s="42"/>
    </row>
    <row r="32" spans="2:17" x14ac:dyDescent="0.25">
      <c r="B32" s="39" t="s">
        <v>136</v>
      </c>
      <c r="C32" s="29">
        <v>767556.57</v>
      </c>
      <c r="D32" s="29">
        <v>627100</v>
      </c>
      <c r="E32" s="29">
        <v>715700</v>
      </c>
      <c r="F32" s="29">
        <v>227102.47</v>
      </c>
      <c r="G32" s="22">
        <f>+IFERROR(F32/C32,)</f>
        <v>0.29587717554160214</v>
      </c>
      <c r="H32" s="22">
        <f t="shared" si="0"/>
        <v>0.31731517395556796</v>
      </c>
      <c r="L32" s="42"/>
      <c r="N32" s="42"/>
      <c r="O32" s="42"/>
    </row>
    <row r="33" spans="2:15" x14ac:dyDescent="0.25">
      <c r="B33" s="39" t="s">
        <v>147</v>
      </c>
      <c r="C33" s="29">
        <v>655332.30000000005</v>
      </c>
      <c r="D33" s="29">
        <v>627100</v>
      </c>
      <c r="E33" s="29">
        <v>715700</v>
      </c>
      <c r="F33" s="29">
        <v>171101.14</v>
      </c>
      <c r="G33" s="22">
        <f>+IFERROR(F33/C33,)</f>
        <v>0.26109065583979302</v>
      </c>
      <c r="H33" s="22">
        <f t="shared" si="0"/>
        <v>0.23906824088305156</v>
      </c>
      <c r="L33" s="42"/>
      <c r="M33" s="42"/>
      <c r="N33" s="42"/>
      <c r="O33" s="42"/>
    </row>
    <row r="34" spans="2:15" x14ac:dyDescent="0.25">
      <c r="B34" s="38" t="s">
        <v>150</v>
      </c>
      <c r="C34" s="40">
        <f>C32-C33</f>
        <v>112224.2699999999</v>
      </c>
      <c r="D34" s="40">
        <f>D32-D33</f>
        <v>0</v>
      </c>
      <c r="E34" s="40">
        <f t="shared" ref="E34" si="5">E32-E33</f>
        <v>0</v>
      </c>
      <c r="F34" s="40">
        <f t="shared" ref="F34" si="6">F32-F33</f>
        <v>56001.329999999987</v>
      </c>
      <c r="G34" s="43"/>
      <c r="H34" s="43"/>
    </row>
    <row r="35" spans="2:15" x14ac:dyDescent="0.25">
      <c r="B35" s="93" t="s">
        <v>154</v>
      </c>
      <c r="C35" s="93"/>
      <c r="D35" s="93"/>
      <c r="E35" s="93"/>
      <c r="F35" s="93"/>
      <c r="G35" s="93"/>
      <c r="H35" s="93"/>
      <c r="L35" s="42"/>
      <c r="M35" s="42"/>
      <c r="N35" s="42"/>
      <c r="O35" s="42"/>
    </row>
    <row r="36" spans="2:15" x14ac:dyDescent="0.25">
      <c r="B36" s="91" t="s">
        <v>138</v>
      </c>
      <c r="C36" s="91"/>
      <c r="D36" s="91"/>
      <c r="E36" s="91"/>
      <c r="F36" s="91"/>
      <c r="G36" s="91"/>
      <c r="H36" s="43"/>
      <c r="L36" s="42"/>
      <c r="M36" s="42"/>
      <c r="N36" s="42"/>
      <c r="O36" s="42"/>
    </row>
    <row r="37" spans="2:15" x14ac:dyDescent="0.25">
      <c r="B37" s="38" t="s">
        <v>136</v>
      </c>
      <c r="C37" s="40">
        <v>9919668.3800000008</v>
      </c>
      <c r="D37" s="40">
        <v>10687000</v>
      </c>
      <c r="E37" s="40">
        <v>10025000</v>
      </c>
      <c r="F37" s="40">
        <v>5124526.3899999997</v>
      </c>
      <c r="G37" s="43">
        <f>+IFERROR(F37/C37,)</f>
        <v>0.5166025913055774</v>
      </c>
      <c r="H37" s="43">
        <f t="shared" si="0"/>
        <v>0.51117470224438899</v>
      </c>
      <c r="L37" s="42"/>
      <c r="M37" s="42"/>
      <c r="N37" s="42"/>
      <c r="O37" s="42"/>
    </row>
    <row r="38" spans="2:15" x14ac:dyDescent="0.25">
      <c r="B38" s="38" t="s">
        <v>147</v>
      </c>
      <c r="C38" s="40">
        <v>9919668.3800000008</v>
      </c>
      <c r="D38" s="40">
        <v>10687000</v>
      </c>
      <c r="E38" s="40">
        <v>10025000</v>
      </c>
      <c r="F38" s="40">
        <v>5124526.3899999997</v>
      </c>
      <c r="G38" s="43">
        <f>+IFERROR(F38/C38,)</f>
        <v>0.5166025913055774</v>
      </c>
      <c r="H38" s="43">
        <f t="shared" si="0"/>
        <v>0.51117470224438899</v>
      </c>
      <c r="L38" s="42"/>
      <c r="M38" s="42"/>
      <c r="N38" s="42"/>
      <c r="O38" s="42"/>
    </row>
    <row r="39" spans="2:15" x14ac:dyDescent="0.25">
      <c r="B39" s="38" t="s">
        <v>150</v>
      </c>
      <c r="C39" s="40">
        <f>C37-C38</f>
        <v>0</v>
      </c>
      <c r="D39" s="40">
        <f>D37-D38</f>
        <v>0</v>
      </c>
      <c r="E39" s="40">
        <f t="shared" ref="E39" si="7">E37-E38</f>
        <v>0</v>
      </c>
      <c r="F39" s="40">
        <f t="shared" ref="F39" si="8">F37-F38</f>
        <v>0</v>
      </c>
      <c r="G39" s="43"/>
      <c r="H39" s="43"/>
    </row>
    <row r="40" spans="2:15" x14ac:dyDescent="0.25">
      <c r="B40" s="91" t="s">
        <v>144</v>
      </c>
      <c r="C40" s="91"/>
      <c r="D40" s="91"/>
      <c r="E40" s="91"/>
      <c r="F40" s="91"/>
      <c r="G40" s="91"/>
      <c r="H40" s="43"/>
    </row>
    <row r="41" spans="2:15" x14ac:dyDescent="0.25">
      <c r="B41" s="38" t="s">
        <v>136</v>
      </c>
      <c r="C41" s="40">
        <v>3688.31</v>
      </c>
      <c r="D41" s="40">
        <v>0</v>
      </c>
      <c r="E41" s="40">
        <v>0</v>
      </c>
      <c r="F41" s="40">
        <v>0</v>
      </c>
      <c r="G41" s="43">
        <f>+IFERROR(F41/C41,)</f>
        <v>0</v>
      </c>
      <c r="H41" s="43">
        <f t="shared" si="0"/>
        <v>0</v>
      </c>
    </row>
    <row r="42" spans="2:15" x14ac:dyDescent="0.25">
      <c r="B42" s="38" t="s">
        <v>147</v>
      </c>
      <c r="C42" s="40">
        <v>3688.31</v>
      </c>
      <c r="D42" s="40">
        <v>0</v>
      </c>
      <c r="E42" s="40">
        <v>0</v>
      </c>
      <c r="F42" s="40">
        <v>0</v>
      </c>
      <c r="G42" s="43">
        <f>+IFERROR(F42/C42,)</f>
        <v>0</v>
      </c>
      <c r="H42" s="43">
        <f t="shared" si="0"/>
        <v>0</v>
      </c>
    </row>
    <row r="43" spans="2:15" x14ac:dyDescent="0.25">
      <c r="B43" s="38" t="s">
        <v>150</v>
      </c>
      <c r="C43" s="40">
        <f>C41-C42</f>
        <v>0</v>
      </c>
      <c r="D43" s="40">
        <f>D41-D42</f>
        <v>0</v>
      </c>
      <c r="E43" s="40">
        <f t="shared" ref="E43" si="9">E41-E42</f>
        <v>0</v>
      </c>
      <c r="F43" s="40">
        <f t="shared" ref="F43" si="10">F41-F42</f>
        <v>0</v>
      </c>
      <c r="G43" s="43"/>
      <c r="H43" s="43"/>
    </row>
    <row r="44" spans="2:15" x14ac:dyDescent="0.25">
      <c r="B44" s="91" t="s">
        <v>143</v>
      </c>
      <c r="C44" s="91"/>
      <c r="D44" s="91"/>
      <c r="E44" s="91"/>
      <c r="F44" s="91"/>
      <c r="G44" s="91"/>
      <c r="H44" s="43"/>
    </row>
    <row r="45" spans="2:15" x14ac:dyDescent="0.25">
      <c r="B45" s="38" t="s">
        <v>136</v>
      </c>
      <c r="C45" s="40">
        <v>197341.93</v>
      </c>
      <c r="D45" s="40">
        <v>199800</v>
      </c>
      <c r="E45" s="40">
        <v>199800</v>
      </c>
      <c r="F45" s="40">
        <v>196974.93</v>
      </c>
      <c r="G45" s="43">
        <f>+IFERROR(F45/C45,)</f>
        <v>0.99814028371973462</v>
      </c>
      <c r="H45" s="43">
        <f t="shared" si="0"/>
        <v>0.98586051051051049</v>
      </c>
    </row>
    <row r="46" spans="2:15" x14ac:dyDescent="0.25">
      <c r="B46" s="38" t="s">
        <v>147</v>
      </c>
      <c r="C46" s="40">
        <v>197341.93</v>
      </c>
      <c r="D46" s="40">
        <v>199800</v>
      </c>
      <c r="E46" s="40">
        <v>199800</v>
      </c>
      <c r="F46" s="40">
        <v>196974.93</v>
      </c>
      <c r="G46" s="43">
        <f>+IFERROR(F46/C46,)</f>
        <v>0.99814028371973462</v>
      </c>
      <c r="H46" s="43">
        <f t="shared" si="0"/>
        <v>0.98586051051051049</v>
      </c>
    </row>
    <row r="47" spans="2:15" x14ac:dyDescent="0.25">
      <c r="B47" s="38" t="s">
        <v>150</v>
      </c>
      <c r="C47" s="40">
        <f t="shared" ref="C47:E47" si="11">C45-C46</f>
        <v>0</v>
      </c>
      <c r="D47" s="40">
        <f t="shared" si="11"/>
        <v>0</v>
      </c>
      <c r="E47" s="40">
        <f t="shared" si="11"/>
        <v>0</v>
      </c>
      <c r="F47" s="40">
        <f t="shared" ref="F47" si="12">F45-F46</f>
        <v>0</v>
      </c>
      <c r="G47" s="43"/>
      <c r="H47" s="43"/>
    </row>
    <row r="48" spans="2:15" x14ac:dyDescent="0.25">
      <c r="B48" s="91" t="s">
        <v>155</v>
      </c>
      <c r="C48" s="91"/>
      <c r="D48" s="91"/>
      <c r="E48" s="91"/>
      <c r="F48" s="91"/>
      <c r="G48" s="91"/>
      <c r="H48" s="43"/>
    </row>
    <row r="49" spans="2:9" x14ac:dyDescent="0.25">
      <c r="B49" s="39" t="s">
        <v>136</v>
      </c>
      <c r="C49" s="29">
        <f>C37+C41+C45</f>
        <v>10120698.620000001</v>
      </c>
      <c r="D49" s="29">
        <f>D37+D41+D45</f>
        <v>10886800</v>
      </c>
      <c r="E49" s="29">
        <f t="shared" ref="E49:F49" si="13">E37+E41+E45</f>
        <v>10224800</v>
      </c>
      <c r="F49" s="29">
        <f t="shared" si="13"/>
        <v>5321501.3199999994</v>
      </c>
      <c r="G49" s="22">
        <f>+IFERROR(F49/C49,)</f>
        <v>0.52580375325908069</v>
      </c>
      <c r="H49" s="22">
        <f t="shared" si="0"/>
        <v>0.52045040685392374</v>
      </c>
    </row>
    <row r="50" spans="2:9" x14ac:dyDescent="0.25">
      <c r="B50" s="39" t="s">
        <v>147</v>
      </c>
      <c r="C50" s="29">
        <f>C38+C42+C46</f>
        <v>10120698.620000001</v>
      </c>
      <c r="D50" s="29">
        <f>D38+D42+D46</f>
        <v>10886800</v>
      </c>
      <c r="E50" s="29">
        <f t="shared" ref="E50:F50" si="14">E38+E42+E46</f>
        <v>10224800</v>
      </c>
      <c r="F50" s="29">
        <f t="shared" si="14"/>
        <v>5321501.3199999994</v>
      </c>
      <c r="G50" s="22">
        <f>+IFERROR(F50/C50,)</f>
        <v>0.52580375325908069</v>
      </c>
      <c r="H50" s="22">
        <f t="shared" si="0"/>
        <v>0.52045040685392374</v>
      </c>
    </row>
    <row r="51" spans="2:9" x14ac:dyDescent="0.25">
      <c r="B51" s="38" t="s">
        <v>150</v>
      </c>
      <c r="C51" s="40">
        <f>C49-C50</f>
        <v>0</v>
      </c>
      <c r="D51" s="40">
        <f>D49-D50</f>
        <v>0</v>
      </c>
      <c r="E51" s="40">
        <f t="shared" ref="E51" si="15">E49-E50</f>
        <v>0</v>
      </c>
      <c r="F51" s="40">
        <f t="shared" ref="F51" si="16">F49-F50</f>
        <v>0</v>
      </c>
      <c r="G51" s="43"/>
      <c r="H51" s="43"/>
    </row>
    <row r="52" spans="2:9" x14ac:dyDescent="0.25">
      <c r="B52" s="93" t="s">
        <v>156</v>
      </c>
      <c r="C52" s="93"/>
      <c r="D52" s="93"/>
      <c r="E52" s="93"/>
      <c r="F52" s="93"/>
      <c r="G52" s="93"/>
      <c r="H52" s="93"/>
    </row>
    <row r="53" spans="2:9" x14ac:dyDescent="0.25">
      <c r="B53" s="92" t="s">
        <v>141</v>
      </c>
      <c r="C53" s="92"/>
      <c r="D53" s="92"/>
      <c r="E53" s="92"/>
      <c r="F53" s="92"/>
      <c r="G53" s="92"/>
      <c r="H53" s="43"/>
    </row>
    <row r="54" spans="2:9" x14ac:dyDescent="0.25">
      <c r="B54" s="39" t="s">
        <v>136</v>
      </c>
      <c r="C54" s="29">
        <v>45670</v>
      </c>
      <c r="D54" s="29">
        <v>0</v>
      </c>
      <c r="E54" s="29">
        <v>118400</v>
      </c>
      <c r="F54" s="29">
        <v>118496</v>
      </c>
      <c r="G54" s="22">
        <f>+IFERROR(F54/C54,)</f>
        <v>2.5946135318589882</v>
      </c>
      <c r="H54" s="22">
        <f t="shared" si="0"/>
        <v>1.0008108108108109</v>
      </c>
    </row>
    <row r="55" spans="2:9" x14ac:dyDescent="0.25">
      <c r="B55" s="39" t="s">
        <v>147</v>
      </c>
      <c r="C55" s="29">
        <v>45670</v>
      </c>
      <c r="D55" s="29">
        <v>0</v>
      </c>
      <c r="E55" s="29">
        <v>118400</v>
      </c>
      <c r="F55" s="29">
        <v>118496</v>
      </c>
      <c r="G55" s="22">
        <f>+IFERROR(F55/C55,)</f>
        <v>2.5946135318589882</v>
      </c>
      <c r="H55" s="22">
        <f t="shared" si="0"/>
        <v>1.0008108108108109</v>
      </c>
    </row>
    <row r="56" spans="2:9" x14ac:dyDescent="0.25">
      <c r="B56" s="38" t="s">
        <v>150</v>
      </c>
      <c r="C56" s="40">
        <f>C54-C55</f>
        <v>0</v>
      </c>
      <c r="D56" s="40">
        <f>D54-D55</f>
        <v>0</v>
      </c>
      <c r="E56" s="40">
        <f t="shared" ref="E56" si="17">E54-E55</f>
        <v>0</v>
      </c>
      <c r="F56" s="40">
        <f t="shared" ref="F56" si="18">F54-F55</f>
        <v>0</v>
      </c>
      <c r="G56" s="43"/>
      <c r="H56" s="43"/>
    </row>
    <row r="57" spans="2:9" x14ac:dyDescent="0.25">
      <c r="B57" s="38"/>
      <c r="C57" s="38"/>
      <c r="D57" s="38"/>
      <c r="E57" s="38"/>
      <c r="F57" s="38"/>
      <c r="G57" s="38"/>
      <c r="H57" s="43"/>
    </row>
    <row r="58" spans="2:9" ht="15.75" x14ac:dyDescent="0.25">
      <c r="B58" s="44" t="s">
        <v>157</v>
      </c>
      <c r="C58" s="45">
        <f>C22+C27+C49+C54+C32</f>
        <v>13389973.120000001</v>
      </c>
      <c r="D58" s="45">
        <f>D22+D27+D49+D54+D32</f>
        <v>13633900</v>
      </c>
      <c r="E58" s="45">
        <f>E22+E27+E49+E54+E32</f>
        <v>14057500</v>
      </c>
      <c r="F58" s="45">
        <f>F22+F27+F49+F54+F32</f>
        <v>6810478.6799999988</v>
      </c>
      <c r="G58" s="46">
        <f>+IFERROR(F58/C58,)</f>
        <v>0.50862526899531213</v>
      </c>
      <c r="H58" s="46">
        <f>+IFERROR(F58/E58,)</f>
        <v>0.4844729631869108</v>
      </c>
    </row>
    <row r="59" spans="2:9" ht="15.75" x14ac:dyDescent="0.25">
      <c r="B59" s="44" t="s">
        <v>158</v>
      </c>
      <c r="C59" s="45">
        <f>C23+C28+C33+C50+C55</f>
        <v>13271477.050000001</v>
      </c>
      <c r="D59" s="45">
        <f>D23+D28+D33+D50+D55</f>
        <v>13633900</v>
      </c>
      <c r="E59" s="45">
        <f t="shared" ref="E59:F59" si="19">E23+E28+E33+E50+E55</f>
        <v>14057500</v>
      </c>
      <c r="F59" s="45">
        <f t="shared" si="19"/>
        <v>6752087.8499999996</v>
      </c>
      <c r="G59" s="46">
        <f>+IFERROR(F59/C59,)</f>
        <v>0.5087668708284433</v>
      </c>
      <c r="H59" s="46">
        <f>+IFERROR(F59/E59,)</f>
        <v>0.48031924951093719</v>
      </c>
    </row>
    <row r="62" spans="2:9" ht="18.75" x14ac:dyDescent="0.3">
      <c r="B62" s="24" t="s">
        <v>109</v>
      </c>
      <c r="C62" s="24"/>
      <c r="D62" s="69" t="s">
        <v>112</v>
      </c>
      <c r="F62" s="24" t="s">
        <v>110</v>
      </c>
      <c r="G62" s="24"/>
      <c r="H62" s="24"/>
      <c r="I62" s="24"/>
    </row>
    <row r="63" spans="2:9" ht="18.75" x14ac:dyDescent="0.3">
      <c r="B63" s="24" t="s">
        <v>115</v>
      </c>
      <c r="C63" s="24"/>
      <c r="F63" s="24" t="s">
        <v>111</v>
      </c>
      <c r="G63" s="24"/>
      <c r="H63" s="24"/>
      <c r="I63" s="24"/>
    </row>
    <row r="64" spans="2:9" ht="15.75" x14ac:dyDescent="0.25">
      <c r="F64" s="23"/>
      <c r="G64" s="23"/>
      <c r="H64" s="23"/>
      <c r="I64" s="23"/>
    </row>
    <row r="65" spans="2:6" x14ac:dyDescent="0.25">
      <c r="B65" t="s">
        <v>113</v>
      </c>
      <c r="F65" t="s">
        <v>114</v>
      </c>
    </row>
  </sheetData>
  <mergeCells count="16">
    <mergeCell ref="A11:H11"/>
    <mergeCell ref="B18:G18"/>
    <mergeCell ref="B21:G21"/>
    <mergeCell ref="B14:H14"/>
    <mergeCell ref="B25:H25"/>
    <mergeCell ref="B15:H15"/>
    <mergeCell ref="B44:G44"/>
    <mergeCell ref="B48:G48"/>
    <mergeCell ref="B53:G53"/>
    <mergeCell ref="B26:G26"/>
    <mergeCell ref="B31:G31"/>
    <mergeCell ref="B36:G36"/>
    <mergeCell ref="B40:G40"/>
    <mergeCell ref="B30:H30"/>
    <mergeCell ref="B35:H35"/>
    <mergeCell ref="B52:H52"/>
  </mergeCells>
  <hyperlinks>
    <hyperlink ref="B5" r:id="rId1" display="mailto:ured@os-mokosica.skole.hr"/>
  </hyperlinks>
  <pageMargins left="0.7" right="0.7" top="0.75" bottom="0.75" header="0.3" footer="0.3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Izvještaj o izvršenju financij.</vt:lpstr>
      <vt:lpstr>Po izvorima fin.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2022-07-28T10:22:46Z</dcterms:modified>
</cp:coreProperties>
</file>