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Rebalans finan. plana 2022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8" i="1" l="1"/>
  <c r="E98" i="1"/>
  <c r="D98" i="1"/>
  <c r="D175" i="1"/>
  <c r="D291" i="1"/>
  <c r="D288" i="1"/>
  <c r="D285" i="1"/>
  <c r="D282" i="1"/>
  <c r="D281" i="1"/>
  <c r="D279" i="1"/>
  <c r="D274" i="1"/>
  <c r="D271" i="1"/>
  <c r="D272" i="1"/>
  <c r="D270" i="1"/>
  <c r="D265" i="1"/>
  <c r="D262" i="1"/>
  <c r="D258" i="1"/>
  <c r="D254" i="1"/>
  <c r="D250" i="1"/>
  <c r="D248" i="1"/>
  <c r="D244" i="1"/>
  <c r="D245" i="1"/>
  <c r="D246" i="1"/>
  <c r="D243" i="1"/>
  <c r="D241" i="1"/>
  <c r="D238" i="1"/>
  <c r="D236" i="1"/>
  <c r="D232" i="1"/>
  <c r="D233" i="1"/>
  <c r="D234" i="1"/>
  <c r="D231" i="1"/>
  <c r="D229" i="1"/>
  <c r="D225" i="1"/>
  <c r="D223" i="1"/>
  <c r="D221" i="1"/>
  <c r="D220" i="1"/>
  <c r="D218" i="1"/>
  <c r="D214" i="1"/>
  <c r="D210" i="1"/>
  <c r="D208" i="1"/>
  <c r="D207" i="1"/>
  <c r="D201" i="1"/>
  <c r="D202" i="1"/>
  <c r="D203" i="1"/>
  <c r="D204" i="1"/>
  <c r="D205" i="1"/>
  <c r="D200" i="1"/>
  <c r="D196" i="1"/>
  <c r="D197" i="1"/>
  <c r="D194" i="1" s="1"/>
  <c r="D195" i="1"/>
  <c r="D193" i="1"/>
  <c r="D191" i="1"/>
  <c r="D188" i="1"/>
  <c r="D189" i="1"/>
  <c r="D187" i="1"/>
  <c r="D182" i="1"/>
  <c r="D183" i="1"/>
  <c r="D184" i="1"/>
  <c r="D185" i="1"/>
  <c r="D181" i="1"/>
  <c r="D179" i="1"/>
  <c r="D178" i="1"/>
  <c r="D173" i="1"/>
  <c r="D174" i="1"/>
  <c r="D172" i="1"/>
  <c r="D170" i="1"/>
  <c r="D169" i="1"/>
  <c r="D166" i="1"/>
  <c r="D167" i="1"/>
  <c r="D165" i="1"/>
  <c r="D163" i="1"/>
  <c r="D161" i="1"/>
  <c r="D156" i="1"/>
  <c r="D157" i="1"/>
  <c r="D158" i="1"/>
  <c r="D159" i="1"/>
  <c r="D160" i="1"/>
  <c r="D155" i="1"/>
  <c r="D146" i="1"/>
  <c r="D147" i="1"/>
  <c r="D148" i="1"/>
  <c r="D149" i="1"/>
  <c r="D150" i="1"/>
  <c r="D151" i="1"/>
  <c r="D152" i="1"/>
  <c r="D153" i="1"/>
  <c r="D145" i="1"/>
  <c r="D141" i="1"/>
  <c r="D142" i="1"/>
  <c r="D143" i="1"/>
  <c r="D140" i="1"/>
  <c r="D138" i="1"/>
  <c r="D136" i="1"/>
  <c r="D133" i="1"/>
  <c r="D131" i="1"/>
  <c r="D129" i="1"/>
  <c r="D128" i="1"/>
  <c r="D126" i="1"/>
  <c r="D125" i="1"/>
  <c r="D123" i="1"/>
  <c r="D121" i="1"/>
  <c r="D122" i="1"/>
  <c r="D119" i="1" s="1"/>
  <c r="D120" i="1"/>
  <c r="D117" i="1"/>
  <c r="D118" i="1"/>
  <c r="D116" i="1"/>
  <c r="D114" i="1"/>
  <c r="D111" i="1"/>
  <c r="D110" i="1"/>
  <c r="D108" i="1"/>
  <c r="D103" i="1"/>
  <c r="D102" i="1"/>
  <c r="D100" i="1"/>
  <c r="D94" i="1"/>
  <c r="D95" i="1"/>
  <c r="D92" i="1" s="1"/>
  <c r="D93" i="1"/>
  <c r="D91" i="1"/>
  <c r="D90" i="1"/>
  <c r="D88" i="1"/>
  <c r="D87" i="1"/>
  <c r="D85" i="1"/>
  <c r="D82" i="1"/>
  <c r="D83" i="1"/>
  <c r="D80" i="1" s="1"/>
  <c r="D81" i="1"/>
  <c r="D76" i="1"/>
  <c r="D77" i="1"/>
  <c r="D78" i="1"/>
  <c r="D79" i="1"/>
  <c r="D75" i="1"/>
  <c r="D290" i="1"/>
  <c r="D289" i="1" s="1"/>
  <c r="D287" i="1"/>
  <c r="D286" i="1" s="1"/>
  <c r="D284" i="1"/>
  <c r="D283" i="1"/>
  <c r="D280" i="1"/>
  <c r="D278" i="1"/>
  <c r="D277" i="1"/>
  <c r="D273" i="1"/>
  <c r="D269" i="1"/>
  <c r="D264" i="1"/>
  <c r="D263" i="1"/>
  <c r="D261" i="1"/>
  <c r="D260" i="1" s="1"/>
  <c r="D257" i="1"/>
  <c r="D256" i="1" s="1"/>
  <c r="D255" i="1" s="1"/>
  <c r="D253" i="1"/>
  <c r="D252" i="1" s="1"/>
  <c r="D251" i="1" s="1"/>
  <c r="D249" i="1"/>
  <c r="D247" i="1"/>
  <c r="D240" i="1"/>
  <c r="D237" i="1"/>
  <c r="D235" i="1"/>
  <c r="D228" i="1"/>
  <c r="D224" i="1"/>
  <c r="D222" i="1"/>
  <c r="D219" i="1"/>
  <c r="D217" i="1"/>
  <c r="D213" i="1"/>
  <c r="D212" i="1" s="1"/>
  <c r="D211" i="1" s="1"/>
  <c r="D209" i="1"/>
  <c r="D206" i="1"/>
  <c r="D192" i="1"/>
  <c r="D190" i="1"/>
  <c r="D177" i="1"/>
  <c r="D168" i="1"/>
  <c r="D164" i="1"/>
  <c r="D162" i="1"/>
  <c r="D144" i="1"/>
  <c r="D139" i="1"/>
  <c r="D137" i="1"/>
  <c r="D135" i="1"/>
  <c r="D132" i="1"/>
  <c r="D130" i="1"/>
  <c r="D127" i="1"/>
  <c r="D124" i="1"/>
  <c r="D113" i="1"/>
  <c r="D109" i="1"/>
  <c r="D107" i="1"/>
  <c r="D101" i="1"/>
  <c r="D99" i="1"/>
  <c r="D89" i="1"/>
  <c r="D86" i="1"/>
  <c r="D84" i="1"/>
  <c r="D73" i="1"/>
  <c r="D72" i="1"/>
  <c r="D71" i="1" s="1"/>
  <c r="D68" i="1"/>
  <c r="D67" i="1" s="1"/>
  <c r="D66" i="1" s="1"/>
  <c r="D65" i="1" s="1"/>
  <c r="D64" i="1"/>
  <c r="D63" i="1" s="1"/>
  <c r="D59" i="1"/>
  <c r="D60" i="1"/>
  <c r="D61" i="1"/>
  <c r="D62" i="1"/>
  <c r="D58" i="1"/>
  <c r="D57" i="1" s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37" i="1"/>
  <c r="D36" i="1" s="1"/>
  <c r="D25" i="1"/>
  <c r="D26" i="1"/>
  <c r="D27" i="1"/>
  <c r="D28" i="1"/>
  <c r="D29" i="1"/>
  <c r="D30" i="1"/>
  <c r="D31" i="1"/>
  <c r="D32" i="1"/>
  <c r="D33" i="1"/>
  <c r="D34" i="1"/>
  <c r="D35" i="1"/>
  <c r="D24" i="1"/>
  <c r="D19" i="1"/>
  <c r="D20" i="1"/>
  <c r="D21" i="1"/>
  <c r="D22" i="1"/>
  <c r="D18" i="1"/>
  <c r="D17" i="1" s="1"/>
  <c r="D23" i="1" l="1"/>
  <c r="D154" i="1"/>
  <c r="D171" i="1"/>
  <c r="D186" i="1"/>
  <c r="D242" i="1"/>
  <c r="D74" i="1"/>
  <c r="D115" i="1"/>
  <c r="D180" i="1"/>
  <c r="D199" i="1"/>
  <c r="D230" i="1"/>
  <c r="D268" i="1"/>
  <c r="D267" i="1" s="1"/>
  <c r="D266" i="1" s="1"/>
  <c r="D259" i="1"/>
  <c r="D239" i="1"/>
  <c r="D226" i="1" s="1"/>
  <c r="D227" i="1"/>
  <c r="D216" i="1"/>
  <c r="D215" i="1" s="1"/>
  <c r="D198" i="1"/>
  <c r="D176" i="1"/>
  <c r="D134" i="1"/>
  <c r="D112" i="1"/>
  <c r="D70" i="1"/>
  <c r="D69" i="1" s="1"/>
  <c r="D276" i="1"/>
  <c r="D275" i="1" s="1"/>
  <c r="D16" i="1"/>
  <c r="D15" i="1" s="1"/>
  <c r="E101" i="1"/>
  <c r="C99" i="1"/>
  <c r="E99" i="1"/>
  <c r="F99" i="1"/>
  <c r="B99" i="1"/>
  <c r="C278" i="1"/>
  <c r="E278" i="1"/>
  <c r="F278" i="1"/>
  <c r="B278" i="1"/>
  <c r="F237" i="1"/>
  <c r="E237" i="1"/>
  <c r="C237" i="1"/>
  <c r="B237" i="1"/>
  <c r="C206" i="1"/>
  <c r="E206" i="1"/>
  <c r="F206" i="1"/>
  <c r="B206" i="1"/>
  <c r="D14" i="1" l="1"/>
  <c r="C209" i="1"/>
  <c r="E209" i="1"/>
  <c r="F209" i="1"/>
  <c r="C199" i="1"/>
  <c r="E199" i="1"/>
  <c r="F199" i="1"/>
  <c r="B209" i="1"/>
  <c r="B199" i="1"/>
  <c r="B198" i="1" l="1"/>
  <c r="C198" i="1"/>
  <c r="F198" i="1"/>
  <c r="E198" i="1"/>
  <c r="C115" i="1" l="1"/>
  <c r="E115" i="1"/>
  <c r="F115" i="1"/>
  <c r="B115" i="1"/>
  <c r="C130" i="1"/>
  <c r="E130" i="1"/>
  <c r="F130" i="1"/>
  <c r="B130" i="1"/>
  <c r="C113" i="1"/>
  <c r="E113" i="1"/>
  <c r="F113" i="1"/>
  <c r="B113" i="1"/>
  <c r="C168" i="1"/>
  <c r="E168" i="1"/>
  <c r="F168" i="1"/>
  <c r="B168" i="1"/>
  <c r="B164" i="1"/>
  <c r="C164" i="1"/>
  <c r="E164" i="1"/>
  <c r="F164" i="1"/>
  <c r="C213" i="1" l="1"/>
  <c r="C212" i="1" s="1"/>
  <c r="E213" i="1"/>
  <c r="F213" i="1"/>
  <c r="F212" i="1" s="1"/>
  <c r="F211" i="1" s="1"/>
  <c r="B213" i="1"/>
  <c r="B269" i="1"/>
  <c r="C269" i="1"/>
  <c r="F269" i="1"/>
  <c r="E269" i="1"/>
  <c r="C273" i="1"/>
  <c r="E273" i="1"/>
  <c r="F273" i="1"/>
  <c r="B273" i="1"/>
  <c r="B290" i="1"/>
  <c r="B289" i="1" s="1"/>
  <c r="B287" i="1"/>
  <c r="B286" i="1" s="1"/>
  <c r="B284" i="1"/>
  <c r="B283" i="1" s="1"/>
  <c r="B280" i="1"/>
  <c r="B277" i="1" s="1"/>
  <c r="B264" i="1"/>
  <c r="B263" i="1" s="1"/>
  <c r="B261" i="1"/>
  <c r="B260" i="1" s="1"/>
  <c r="B257" i="1"/>
  <c r="B256" i="1" s="1"/>
  <c r="B255" i="1" s="1"/>
  <c r="B253" i="1"/>
  <c r="B252" i="1" s="1"/>
  <c r="B251" i="1" s="1"/>
  <c r="B249" i="1"/>
  <c r="B247" i="1"/>
  <c r="B242" i="1"/>
  <c r="B240" i="1"/>
  <c r="B235" i="1"/>
  <c r="B230" i="1"/>
  <c r="B228" i="1"/>
  <c r="B224" i="1"/>
  <c r="B222" i="1"/>
  <c r="B219" i="1"/>
  <c r="B217" i="1"/>
  <c r="B194" i="1"/>
  <c r="B192" i="1"/>
  <c r="B190" i="1"/>
  <c r="B186" i="1"/>
  <c r="B180" i="1"/>
  <c r="B177" i="1"/>
  <c r="B171" i="1"/>
  <c r="B162" i="1"/>
  <c r="B154" i="1"/>
  <c r="B144" i="1"/>
  <c r="B139" i="1"/>
  <c r="B137" i="1"/>
  <c r="B135" i="1"/>
  <c r="B132" i="1"/>
  <c r="B127" i="1"/>
  <c r="B124" i="1"/>
  <c r="B119" i="1"/>
  <c r="B109" i="1"/>
  <c r="B107" i="1" s="1"/>
  <c r="B105" i="1"/>
  <c r="B101" i="1"/>
  <c r="B98" i="1" s="1"/>
  <c r="B92" i="1"/>
  <c r="B89" i="1"/>
  <c r="B86" i="1"/>
  <c r="B84" i="1"/>
  <c r="B80" i="1"/>
  <c r="B74" i="1"/>
  <c r="B71" i="1"/>
  <c r="B67" i="1"/>
  <c r="B66" i="1" s="1"/>
  <c r="B65" i="1" s="1"/>
  <c r="B63" i="1"/>
  <c r="B57" i="1"/>
  <c r="B36" i="1"/>
  <c r="B23" i="1"/>
  <c r="B17" i="1"/>
  <c r="C211" i="1" l="1"/>
  <c r="B227" i="1"/>
  <c r="B16" i="1"/>
  <c r="B15" i="1" s="1"/>
  <c r="B70" i="1"/>
  <c r="B69" i="1" s="1"/>
  <c r="B134" i="1"/>
  <c r="B259" i="1"/>
  <c r="B216" i="1"/>
  <c r="B215" i="1" s="1"/>
  <c r="C268" i="1"/>
  <c r="B112" i="1"/>
  <c r="B176" i="1"/>
  <c r="B175" i="1" s="1"/>
  <c r="B239" i="1"/>
  <c r="B276" i="1"/>
  <c r="B275" i="1" s="1"/>
  <c r="B268" i="1"/>
  <c r="B267" i="1" s="1"/>
  <c r="B266" i="1" s="1"/>
  <c r="E268" i="1"/>
  <c r="F268" i="1"/>
  <c r="E212" i="1"/>
  <c r="E211" i="1" s="1"/>
  <c r="B104" i="1"/>
  <c r="B212" i="1"/>
  <c r="B226" i="1" l="1"/>
  <c r="B14" i="1"/>
  <c r="B97" i="1"/>
  <c r="B211" i="1"/>
  <c r="C154" i="1"/>
  <c r="E154" i="1"/>
  <c r="F154" i="1"/>
  <c r="B96" i="1" l="1"/>
  <c r="B13" i="1" s="1"/>
  <c r="C284" i="1"/>
  <c r="C283" i="1" s="1"/>
  <c r="E284" i="1"/>
  <c r="E283" i="1" s="1"/>
  <c r="F284" i="1"/>
  <c r="E127" i="1"/>
  <c r="F127" i="1"/>
  <c r="C127" i="1"/>
  <c r="E124" i="1"/>
  <c r="F124" i="1"/>
  <c r="C124" i="1"/>
  <c r="C119" i="1"/>
  <c r="E119" i="1"/>
  <c r="F119" i="1"/>
  <c r="F109" i="1"/>
  <c r="C109" i="1"/>
  <c r="C107" i="1" s="1"/>
  <c r="E109" i="1"/>
  <c r="F283" i="1" l="1"/>
  <c r="E107" i="1"/>
  <c r="C106" i="1"/>
  <c r="D106" i="1" s="1"/>
  <c r="D105" i="1" s="1"/>
  <c r="D104" i="1" s="1"/>
  <c r="D97" i="1" s="1"/>
  <c r="D96" i="1" s="1"/>
  <c r="D13" i="1" s="1"/>
  <c r="C101" i="1"/>
  <c r="C280" i="1"/>
  <c r="C277" i="1" s="1"/>
  <c r="E280" i="1"/>
  <c r="E277" i="1" s="1"/>
  <c r="F280" i="1"/>
  <c r="F277" i="1" s="1"/>
  <c r="C287" i="1"/>
  <c r="C286" i="1" s="1"/>
  <c r="E287" i="1"/>
  <c r="E286" i="1" s="1"/>
  <c r="F287" i="1"/>
  <c r="C290" i="1"/>
  <c r="C289" i="1" s="1"/>
  <c r="E290" i="1"/>
  <c r="E289" i="1" s="1"/>
  <c r="F290" i="1"/>
  <c r="C253" i="1"/>
  <c r="C252" i="1" s="1"/>
  <c r="C251" i="1" s="1"/>
  <c r="E253" i="1"/>
  <c r="E252" i="1" s="1"/>
  <c r="E251" i="1" s="1"/>
  <c r="F253" i="1"/>
  <c r="F286" i="1" l="1"/>
  <c r="F289" i="1"/>
  <c r="F252" i="1"/>
  <c r="F107" i="1"/>
  <c r="F251" i="1" l="1"/>
  <c r="F144" i="1"/>
  <c r="E144" i="1"/>
  <c r="C144" i="1"/>
  <c r="E162" i="1" l="1"/>
  <c r="F162" i="1"/>
  <c r="C162" i="1"/>
  <c r="E171" i="1"/>
  <c r="F171" i="1"/>
  <c r="C171" i="1"/>
  <c r="E135" i="1"/>
  <c r="F135" i="1"/>
  <c r="E139" i="1"/>
  <c r="F139" i="1"/>
  <c r="C139" i="1"/>
  <c r="C276" i="1" l="1"/>
  <c r="C275" i="1" s="1"/>
  <c r="F276" i="1"/>
  <c r="E276" i="1"/>
  <c r="E275" i="1" s="1"/>
  <c r="E86" i="1"/>
  <c r="F86" i="1"/>
  <c r="C86" i="1"/>
  <c r="F275" i="1" l="1"/>
  <c r="F249" i="1"/>
  <c r="E249" i="1"/>
  <c r="C249" i="1"/>
  <c r="E257" i="1" l="1"/>
  <c r="E256" i="1" s="1"/>
  <c r="E255" i="1" s="1"/>
  <c r="F257" i="1"/>
  <c r="C257" i="1"/>
  <c r="C256" i="1" s="1"/>
  <c r="C255" i="1" s="1"/>
  <c r="E137" i="1"/>
  <c r="E134" i="1" s="1"/>
  <c r="F137" i="1"/>
  <c r="F134" i="1" s="1"/>
  <c r="C137" i="1"/>
  <c r="C135" i="1"/>
  <c r="E132" i="1"/>
  <c r="E112" i="1" s="1"/>
  <c r="F132" i="1"/>
  <c r="F112" i="1" s="1"/>
  <c r="E105" i="1"/>
  <c r="F105" i="1"/>
  <c r="F104" i="1" s="1"/>
  <c r="C132" i="1"/>
  <c r="C112" i="1" s="1"/>
  <c r="C105" i="1"/>
  <c r="C104" i="1" s="1"/>
  <c r="E264" i="1"/>
  <c r="E263" i="1" s="1"/>
  <c r="F264" i="1"/>
  <c r="E261" i="1"/>
  <c r="E260" i="1" s="1"/>
  <c r="F261" i="1"/>
  <c r="C264" i="1"/>
  <c r="C263" i="1" s="1"/>
  <c r="C261" i="1"/>
  <c r="C260" i="1" s="1"/>
  <c r="E247" i="1"/>
  <c r="F247" i="1"/>
  <c r="E242" i="1"/>
  <c r="F242" i="1"/>
  <c r="E240" i="1"/>
  <c r="F240" i="1"/>
  <c r="E235" i="1"/>
  <c r="F235" i="1"/>
  <c r="E228" i="1"/>
  <c r="F228" i="1"/>
  <c r="F230" i="1"/>
  <c r="E230" i="1"/>
  <c r="C235" i="1"/>
  <c r="C230" i="1"/>
  <c r="C228" i="1"/>
  <c r="C247" i="1"/>
  <c r="C242" i="1"/>
  <c r="C240" i="1"/>
  <c r="E224" i="1"/>
  <c r="F224" i="1"/>
  <c r="E222" i="1"/>
  <c r="F222" i="1"/>
  <c r="E219" i="1"/>
  <c r="F219" i="1"/>
  <c r="E217" i="1"/>
  <c r="E216" i="1" s="1"/>
  <c r="F217" i="1"/>
  <c r="C224" i="1"/>
  <c r="C222" i="1"/>
  <c r="C219" i="1"/>
  <c r="C217" i="1"/>
  <c r="E194" i="1"/>
  <c r="F194" i="1"/>
  <c r="E192" i="1"/>
  <c r="F192" i="1"/>
  <c r="E190" i="1"/>
  <c r="F190" i="1"/>
  <c r="E186" i="1"/>
  <c r="F186" i="1"/>
  <c r="E180" i="1"/>
  <c r="F180" i="1"/>
  <c r="E177" i="1"/>
  <c r="F177" i="1"/>
  <c r="C194" i="1"/>
  <c r="C192" i="1"/>
  <c r="C190" i="1"/>
  <c r="C186" i="1"/>
  <c r="C180" i="1"/>
  <c r="C177" i="1"/>
  <c r="F101" i="1"/>
  <c r="E67" i="1"/>
  <c r="E66" i="1" s="1"/>
  <c r="F67" i="1"/>
  <c r="C67" i="1"/>
  <c r="C66" i="1" s="1"/>
  <c r="C65" i="1" s="1"/>
  <c r="E63" i="1"/>
  <c r="F63" i="1"/>
  <c r="E57" i="1"/>
  <c r="F57" i="1"/>
  <c r="E36" i="1"/>
  <c r="F36" i="1"/>
  <c r="E23" i="1"/>
  <c r="F23" i="1"/>
  <c r="E17" i="1"/>
  <c r="F17" i="1"/>
  <c r="C63" i="1"/>
  <c r="C57" i="1"/>
  <c r="C36" i="1"/>
  <c r="C23" i="1"/>
  <c r="C17" i="1"/>
  <c r="C84" i="1"/>
  <c r="E84" i="1"/>
  <c r="F84" i="1"/>
  <c r="C92" i="1"/>
  <c r="E92" i="1"/>
  <c r="F92" i="1"/>
  <c r="C89" i="1"/>
  <c r="E89" i="1"/>
  <c r="F89" i="1"/>
  <c r="C80" i="1"/>
  <c r="E80" i="1"/>
  <c r="F80" i="1"/>
  <c r="C74" i="1"/>
  <c r="E74" i="1"/>
  <c r="F74" i="1"/>
  <c r="C71" i="1"/>
  <c r="E71" i="1"/>
  <c r="F71" i="1"/>
  <c r="C227" i="1" l="1"/>
  <c r="E65" i="1"/>
  <c r="E227" i="1"/>
  <c r="F227" i="1"/>
  <c r="C134" i="1"/>
  <c r="E104" i="1"/>
  <c r="F256" i="1"/>
  <c r="F98" i="1"/>
  <c r="F66" i="1"/>
  <c r="C70" i="1"/>
  <c r="C216" i="1"/>
  <c r="C215" i="1" s="1"/>
  <c r="E176" i="1"/>
  <c r="F239" i="1"/>
  <c r="E259" i="1"/>
  <c r="E215" i="1"/>
  <c r="F16" i="1"/>
  <c r="F216" i="1"/>
  <c r="F255" i="1"/>
  <c r="C267" i="1"/>
  <c r="C266" i="1" s="1"/>
  <c r="E267" i="1"/>
  <c r="E266" i="1" s="1"/>
  <c r="E70" i="1"/>
  <c r="F70" i="1"/>
  <c r="E239" i="1"/>
  <c r="C239" i="1"/>
  <c r="E16" i="1"/>
  <c r="E15" i="1" s="1"/>
  <c r="C176" i="1"/>
  <c r="C175" i="1" s="1"/>
  <c r="C259" i="1"/>
  <c r="F263" i="1"/>
  <c r="F260" i="1"/>
  <c r="C16" i="1"/>
  <c r="F176" i="1"/>
  <c r="F65" i="1"/>
  <c r="E175" i="1" l="1"/>
  <c r="C97" i="1"/>
  <c r="E69" i="1"/>
  <c r="E14" i="1" s="1"/>
  <c r="E97" i="1"/>
  <c r="F175" i="1"/>
  <c r="F97" i="1"/>
  <c r="F267" i="1"/>
  <c r="F215" i="1"/>
  <c r="E226" i="1"/>
  <c r="C69" i="1"/>
  <c r="F15" i="1"/>
  <c r="C15" i="1"/>
  <c r="F69" i="1"/>
  <c r="C226" i="1"/>
  <c r="F226" i="1"/>
  <c r="F259" i="1"/>
  <c r="C96" i="1" l="1"/>
  <c r="E96" i="1"/>
  <c r="F96" i="1"/>
  <c r="C14" i="1"/>
  <c r="F14" i="1"/>
  <c r="E13" i="1"/>
  <c r="F266" i="1"/>
  <c r="F13" i="1" l="1"/>
  <c r="C13" i="1"/>
</calcChain>
</file>

<file path=xl/sharedStrings.xml><?xml version="1.0" encoding="utf-8"?>
<sst xmlns="http://schemas.openxmlformats.org/spreadsheetml/2006/main" count="302" uniqueCount="141">
  <si>
    <t>Konto/Projekt/Izvor</t>
  </si>
  <si>
    <t>Ostvarenje 2021</t>
  </si>
  <si>
    <t>Izvor 49: Pomoći državnog proračuna za plaće te ostale rashode za zaposlene</t>
  </si>
  <si>
    <t>311 Plaće</t>
  </si>
  <si>
    <t>31111 Plaće za zaposlene</t>
  </si>
  <si>
    <t>31113 Plaće po sudskim presudama</t>
  </si>
  <si>
    <t>312 Ostali rashodi za zaposlene</t>
  </si>
  <si>
    <t>31212 Nagrade</t>
  </si>
  <si>
    <t>31213 Darovi</t>
  </si>
  <si>
    <t>31214 Otpremnine</t>
  </si>
  <si>
    <t>31215 Naknade za bolest, invalidnost i smrtni slučaj</t>
  </si>
  <si>
    <t>31216 Regres za godišnji odmor</t>
  </si>
  <si>
    <t>31321 Doprinosi za obvezno zdravstveno osiguranje</t>
  </si>
  <si>
    <t>31322 Doprinosi za zdravstveno osiguranje - zaštita na radu</t>
  </si>
  <si>
    <t>31332 Doprinosi za obvezno osiguranje u slučaju nezaposlenosti</t>
  </si>
  <si>
    <t>321 Naknade troškova zaposlenima</t>
  </si>
  <si>
    <t>32121 Naknade za prijevoz na posao i s posla</t>
  </si>
  <si>
    <t>329 Ostali nespomenuti rashodi poslovanja</t>
  </si>
  <si>
    <t>32961 Troškovi sudskih postupaka</t>
  </si>
  <si>
    <t>32955 Novčana naknada poslodavca zbog nezapošljavanja osoba s invaliditetom</t>
  </si>
  <si>
    <t>343 Zatezne kamate</t>
  </si>
  <si>
    <t>34331 Zatezne kamate za poreze</t>
  </si>
  <si>
    <t>34332 Zatezne kamate na doprinose</t>
  </si>
  <si>
    <t>RASHODI UKUPNO</t>
  </si>
  <si>
    <t>8054 DECENTRALIZIRANE FUKCIJE- MINIMALNI FIN. STANDARD</t>
  </si>
  <si>
    <t>A805401 MATERIJALNI I FINANCIJSKI RASHODI</t>
  </si>
  <si>
    <t>Izvor 31: Potpore za decentralizirane izdatke</t>
  </si>
  <si>
    <t>32111 Dnevnice za službeni put u zemlji</t>
  </si>
  <si>
    <t>32113 Naknade za smještaj na službenom putu u zemlji</t>
  </si>
  <si>
    <t>32115 Naknade za prijevoz na službenom putu u zemlji</t>
  </si>
  <si>
    <t>32131 Seminari, savjetovanja i simpoziji</t>
  </si>
  <si>
    <t>32132 Tečajevi i stručni ispiti</t>
  </si>
  <si>
    <t>322 Rashodi za materijal i energiju</t>
  </si>
  <si>
    <t>32211 Uredski materijal</t>
  </si>
  <si>
    <t>32212 Literatura (publikacije, časopisi, glasila, knjige i ostalo)</t>
  </si>
  <si>
    <t>32214 Materijal i sredstva za čišćenje i održavanje</t>
  </si>
  <si>
    <t>32216 Materijal za higijenske potrebe i njegu</t>
  </si>
  <si>
    <t>32219 Ostali materijal za potrebe redovnog poslovanja</t>
  </si>
  <si>
    <t>32231 Električna energija</t>
  </si>
  <si>
    <t>32233 Plin</t>
  </si>
  <si>
    <t>32234 Motorni benzin i dizel gorivo</t>
  </si>
  <si>
    <t>32241 Materijal i dijelovi za tek. i inv. održavanje građevinskih objekata</t>
  </si>
  <si>
    <t>32251 Sitan inventar</t>
  </si>
  <si>
    <t>32271 Službena, radna i zaštitna odjeća i obuća</t>
  </si>
  <si>
    <t>323 Rashodi za usluge</t>
  </si>
  <si>
    <t>32311 Usluge telefona, telefaksa</t>
  </si>
  <si>
    <t>32313 Poštarina (pisma, tiskanice)</t>
  </si>
  <si>
    <t>32319 Ostale usluge za komunikaciju i prijevoz</t>
  </si>
  <si>
    <t>32321 Usluge tek. i inv. održavanja građevinskih objekata</t>
  </si>
  <si>
    <t>32322 Usluge tek. i inv. održavanja postrojenja i opreme</t>
  </si>
  <si>
    <t>32331 Elektronski mediji</t>
  </si>
  <si>
    <t>32341 Opskrba vodom</t>
  </si>
  <si>
    <t>32342 Iznošenje i odvoz smeća</t>
  </si>
  <si>
    <t>32343 Deratizacija i dezinfekcija</t>
  </si>
  <si>
    <t>32344 Dimnjačarske i ekološke usluge</t>
  </si>
  <si>
    <t>32349 Ostale komunalne usluge</t>
  </si>
  <si>
    <t>32354 Licence</t>
  </si>
  <si>
    <t>32361 Obvezni i preventivni zdravstveni pregledi zaposlenika</t>
  </si>
  <si>
    <t>32373 Usluge odvjetnika i pravnog savjetovanja</t>
  </si>
  <si>
    <t>32379 Ostale intelektualne usluge</t>
  </si>
  <si>
    <t>32381 Usluge ažuriranja računalnih baza</t>
  </si>
  <si>
    <t>32389 Ostale računalne usluge</t>
  </si>
  <si>
    <t>32391 Grafičke i tiskarske usluge, usluge kopiranja, uvezivanja i slično</t>
  </si>
  <si>
    <t>32396 Usluge čuvanja imovine i obveza</t>
  </si>
  <si>
    <t>32399 Ostale nespomenute usluge</t>
  </si>
  <si>
    <t>32931 Reprezentacija</t>
  </si>
  <si>
    <t>32941 Tuzemne članarine</t>
  </si>
  <si>
    <t>32952 Sudske pristojbe</t>
  </si>
  <si>
    <t>32953 Javnobilježničke pristojbe</t>
  </si>
  <si>
    <t>343 Ostali financijski rashodi</t>
  </si>
  <si>
    <t>34311 Usluge banaka</t>
  </si>
  <si>
    <t>T805403 TEKUĆE I INVESTICIJSKO ODRŽAVANJE- MINIMALNI FINANCIJSKI STANDARD</t>
  </si>
  <si>
    <t>T805404 REDOVNA DJELATNOST OSNOVNOG OBRAZOVANJA</t>
  </si>
  <si>
    <t>8055 DECENTRALIZIRANE FUKCIJE- IZNAD MINIMALNOG FINANCIJSKOG STANDARDA</t>
  </si>
  <si>
    <t>A805502 OSTALI PROJEKTI U OSNOVNOM ŠKOLSTVU</t>
  </si>
  <si>
    <t>Izvor 11: Opći prihodi i primici</t>
  </si>
  <si>
    <t>372 Ostale naknade građanima i kućanstvima iz proračuna</t>
  </si>
  <si>
    <t>37219 Ostale naknade iz proračuna u novcu</t>
  </si>
  <si>
    <t>37221 Sufinanciranje cijene prijevoza</t>
  </si>
  <si>
    <t>A805506 PRODUŽENI BORAVAK</t>
  </si>
  <si>
    <t>313 Doprinosi za plaće</t>
  </si>
  <si>
    <t>34339 Zatezne kamate za neto plaću</t>
  </si>
  <si>
    <t>34332 Zatezne kamate za doprinose</t>
  </si>
  <si>
    <t>A805523 STRUČNO RAZVOJNE SLUŽBE</t>
  </si>
  <si>
    <t>A805536 ASISTENT U NASTAVI</t>
  </si>
  <si>
    <t>Izvor 44: EU fondovi- pomoći</t>
  </si>
  <si>
    <t>A805540 SHEMA ŠKOLSKOG VOĆA</t>
  </si>
  <si>
    <t>Izvor 42: Namjenske tekuće pomoći</t>
  </si>
  <si>
    <t>32224 Namirnice</t>
  </si>
  <si>
    <t>37224 Prehrana</t>
  </si>
  <si>
    <t>Izvor 25: Vlastiti prihodi proračunskih korisnika</t>
  </si>
  <si>
    <t>Izvor 29: Višak/manjak prihoda proračunskih korisnika</t>
  </si>
  <si>
    <t>Izvor 55: Donacije i ostali namjenski prihodi proračunskih korisnika</t>
  </si>
  <si>
    <t>422 Postrojenja i oprema</t>
  </si>
  <si>
    <t>42222 Telefoni i ostali komunikacijski uređaji</t>
  </si>
  <si>
    <t>42232 Oprema za održavanje prostorija</t>
  </si>
  <si>
    <t>A805539 NABAVA ŠKOLSKIH UDŽBENIKA</t>
  </si>
  <si>
    <t>424 Knjige, umjetnička djela i ostale izložbene vrijednosti</t>
  </si>
  <si>
    <t>42411 Knjige u knjižnici</t>
  </si>
  <si>
    <t>8056 KAPITALNO ULAGANJE U ŠKOLSTVO- MINIMALNI FINANCIJSKI STANDARD</t>
  </si>
  <si>
    <t>KFO5602 ŠKOLSKA OPREMA</t>
  </si>
  <si>
    <t>42211 Računala i računalna oprema</t>
  </si>
  <si>
    <t>42219 Ostala uredska oprema</t>
  </si>
  <si>
    <t>32363 Zdravstvene i veterinarske usluge</t>
  </si>
  <si>
    <t>32372 Intelektualne i osobne usluge</t>
  </si>
  <si>
    <t>32363 Labaratorijske usluge</t>
  </si>
  <si>
    <t>343 ostali financijski rashodi</t>
  </si>
  <si>
    <t>8057 KAPITALNO ULAGANJE U ŠKOLSTVO- IZNAD MINIMALNOG FINANCIJSKOG STANDARDA</t>
  </si>
  <si>
    <t>K8075701 ŠKOLSKA OPREMA</t>
  </si>
  <si>
    <t>A8055338 DODATNA NASTAVA</t>
  </si>
  <si>
    <t>42231 Oprema za grijanje ventilaciju i hlađenje</t>
  </si>
  <si>
    <t>42231 oprema za grijanje ventilaciju i hlađenje</t>
  </si>
  <si>
    <t>42318 Bicikli</t>
  </si>
  <si>
    <t>423 Prijevozna sredstva u cestovnom prijevozu</t>
  </si>
  <si>
    <t>42261 Sportska oprema</t>
  </si>
  <si>
    <t>OSNOVNA ŠKOLA MOKOŠICA, DUBROVNIK</t>
  </si>
  <si>
    <t>Bartola Kašića 20, 20236 Mokošica</t>
  </si>
  <si>
    <t>Tel. 020/451299</t>
  </si>
  <si>
    <t>e-mail: ured@os-mokosica.skole.hr</t>
  </si>
  <si>
    <t>OIB: 12780201511</t>
  </si>
  <si>
    <t>GRAD DUBROVNIK</t>
  </si>
  <si>
    <t>Ostvarenje 2022</t>
  </si>
  <si>
    <t>32239 Ostali materijali za proizvodnju energije (ugljen,drva,teško ulje)</t>
  </si>
  <si>
    <t>32999 Ostali nespomenuti rashodi poslovanja</t>
  </si>
  <si>
    <t>A8055021 TEKUĆE I INVESTICIJSKO ODRŽAVANJE IZNAD MIN. STAN.</t>
  </si>
  <si>
    <t>32119 Ostali rashodi za službena putovanja</t>
  </si>
  <si>
    <t>32372 Ugovori o djelu</t>
  </si>
  <si>
    <t>Izvorni plan 2022</t>
  </si>
  <si>
    <t>U Dubrovniku 27.7.2022. godine</t>
  </si>
  <si>
    <t>Rebalans 2022</t>
  </si>
  <si>
    <t>Novi plan 2022</t>
  </si>
  <si>
    <t>KLASA: 400-01/22-01/06</t>
  </si>
  <si>
    <t>URBROJ: 2117/01-21-01-22-01</t>
  </si>
  <si>
    <t>REBALANS FINANCIJSKOG PLANA ZA 2022. GODINU</t>
  </si>
  <si>
    <t>M.P.</t>
  </si>
  <si>
    <t>dr.sc.Petra Đapić Caput</t>
  </si>
  <si>
    <t>Doris Saltarić</t>
  </si>
  <si>
    <t>______________________________</t>
  </si>
  <si>
    <t>__________________________________</t>
  </si>
  <si>
    <t>Ravnateljica:</t>
  </si>
  <si>
    <t>Predsjednica školskog odbora: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</si>
</sst>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u/>
      <sz val="11"/>
      <color theme="10"/>
      <name val="Calibri"/>
      <family val="2"/>
      <scheme val="minor"/>
    </font>
    <font>
      <b/>
      <sz val="14"/>
      <color theme="1"/>
      <name val="Times New Roman"/>
      <family val="1"/>
      <charset val="238"/>
    </font>
    <font>
      <u/>
      <sz val="14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4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3" fillId="0" borderId="1" xfId="0" applyFont="1" applyBorder="1"/>
    <xf numFmtId="0" fontId="8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/>
    <xf numFmtId="4" fontId="2" fillId="2" borderId="1" xfId="0" applyNumberFormat="1" applyFont="1" applyFill="1" applyBorder="1"/>
    <xf numFmtId="4" fontId="2" fillId="2" borderId="1" xfId="0" applyNumberFormat="1" applyFont="1" applyFill="1" applyBorder="1" applyAlignment="1">
      <alignment horizontal="right"/>
    </xf>
    <xf numFmtId="4" fontId="0" fillId="0" borderId="0" xfId="0" applyNumberFormat="1"/>
    <xf numFmtId="0" fontId="0" fillId="0" borderId="0" xfId="0" applyFill="1" applyBorder="1"/>
    <xf numFmtId="4" fontId="0" fillId="0" borderId="0" xfId="0" applyNumberFormat="1" applyFill="1" applyBorder="1"/>
    <xf numFmtId="0" fontId="3" fillId="4" borderId="1" xfId="0" applyFont="1" applyFill="1" applyBorder="1"/>
    <xf numFmtId="0" fontId="3" fillId="3" borderId="1" xfId="0" applyFont="1" applyFill="1" applyBorder="1"/>
    <xf numFmtId="0" fontId="11" fillId="2" borderId="1" xfId="0" applyFont="1" applyFill="1" applyBorder="1"/>
    <xf numFmtId="0" fontId="3" fillId="3" borderId="1" xfId="0" applyFont="1" applyFill="1" applyBorder="1" applyAlignment="1">
      <alignment horizontal="left"/>
    </xf>
    <xf numFmtId="0" fontId="0" fillId="0" borderId="1" xfId="0" applyFont="1" applyBorder="1"/>
    <xf numFmtId="0" fontId="12" fillId="5" borderId="1" xfId="0" applyFont="1" applyFill="1" applyBorder="1"/>
    <xf numFmtId="4" fontId="7" fillId="5" borderId="1" xfId="0" applyNumberFormat="1" applyFont="1" applyFill="1" applyBorder="1"/>
    <xf numFmtId="0" fontId="7" fillId="5" borderId="1" xfId="0" applyFont="1" applyFill="1" applyBorder="1"/>
    <xf numFmtId="4" fontId="7" fillId="5" borderId="1" xfId="0" applyNumberFormat="1" applyFont="1" applyFill="1" applyBorder="1" applyAlignment="1">
      <alignment horizontal="right"/>
    </xf>
    <xf numFmtId="0" fontId="6" fillId="5" borderId="1" xfId="0" applyFont="1" applyFill="1" applyBorder="1"/>
    <xf numFmtId="0" fontId="7" fillId="5" borderId="1" xfId="0" applyFont="1" applyFill="1" applyBorder="1" applyAlignment="1">
      <alignment horizontal="left"/>
    </xf>
    <xf numFmtId="0" fontId="0" fillId="0" borderId="0" xfId="0" applyAlignment="1"/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1" applyFont="1" applyAlignment="1">
      <alignment vertical="center"/>
    </xf>
    <xf numFmtId="0" fontId="10" fillId="0" borderId="0" xfId="0" applyFont="1" applyAlignment="1"/>
    <xf numFmtId="4" fontId="1" fillId="4" borderId="1" xfId="0" applyNumberFormat="1" applyFont="1" applyFill="1" applyBorder="1" applyAlignment="1">
      <alignment horizontal="right"/>
    </xf>
    <xf numFmtId="4" fontId="1" fillId="0" borderId="1" xfId="0" applyNumberFormat="1" applyFont="1" applyBorder="1"/>
    <xf numFmtId="4" fontId="1" fillId="3" borderId="1" xfId="0" applyNumberFormat="1" applyFont="1" applyFill="1" applyBorder="1"/>
    <xf numFmtId="4" fontId="1" fillId="5" borderId="1" xfId="0" applyNumberFormat="1" applyFont="1" applyFill="1" applyBorder="1"/>
    <xf numFmtId="4" fontId="1" fillId="5" borderId="1" xfId="0" applyNumberFormat="1" applyFont="1" applyFill="1" applyBorder="1" applyAlignment="1">
      <alignment horizontal="right"/>
    </xf>
    <xf numFmtId="4" fontId="2" fillId="6" borderId="1" xfId="0" applyNumberFormat="1" applyFont="1" applyFill="1" applyBorder="1"/>
    <xf numFmtId="0" fontId="8" fillId="7" borderId="1" xfId="0" applyFont="1" applyFill="1" applyBorder="1" applyAlignment="1">
      <alignment horizontal="center"/>
    </xf>
    <xf numFmtId="4" fontId="2" fillId="7" borderId="1" xfId="0" applyNumberFormat="1" applyFont="1" applyFill="1" applyBorder="1"/>
    <xf numFmtId="4" fontId="2" fillId="8" borderId="1" xfId="0" applyNumberFormat="1" applyFont="1" applyFill="1" applyBorder="1"/>
    <xf numFmtId="0" fontId="8" fillId="6" borderId="1" xfId="0" applyFont="1" applyFill="1" applyBorder="1" applyAlignment="1">
      <alignment horizontal="left"/>
    </xf>
    <xf numFmtId="0" fontId="8" fillId="6" borderId="1" xfId="0" applyFont="1" applyFill="1" applyBorder="1" applyAlignment="1">
      <alignment horizontal="left" wrapText="1"/>
    </xf>
    <xf numFmtId="0" fontId="8" fillId="6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left" wrapText="1"/>
    </xf>
    <xf numFmtId="0" fontId="2" fillId="8" borderId="1" xfId="0" applyFont="1" applyFill="1" applyBorder="1"/>
    <xf numFmtId="4" fontId="2" fillId="8" borderId="1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DAB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red@os-mokosica.skole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6"/>
  <sheetViews>
    <sheetView tabSelected="1" topLeftCell="A289" workbookViewId="0">
      <selection activeCell="C303" sqref="C303"/>
    </sheetView>
  </sheetViews>
  <sheetFormatPr defaultRowHeight="15" x14ac:dyDescent="0.25"/>
  <cols>
    <col min="1" max="1" width="63.5703125" customWidth="1"/>
    <col min="2" max="2" width="14.7109375" customWidth="1"/>
    <col min="3" max="4" width="16.85546875" customWidth="1"/>
    <col min="5" max="5" width="15.42578125" customWidth="1"/>
    <col min="6" max="6" width="15.7109375" customWidth="1"/>
    <col min="10" max="10" width="17.5703125" hidden="1" customWidth="1"/>
    <col min="11" max="11" width="20.28515625" customWidth="1"/>
    <col min="12" max="12" width="20.5703125" customWidth="1"/>
    <col min="13" max="13" width="15" customWidth="1"/>
  </cols>
  <sheetData>
    <row r="1" spans="1:14" ht="18.75" x14ac:dyDescent="0.25">
      <c r="A1" s="26" t="s">
        <v>120</v>
      </c>
      <c r="B1" s="25"/>
      <c r="C1" s="12"/>
      <c r="D1" s="12"/>
    </row>
    <row r="2" spans="1:14" ht="18.75" x14ac:dyDescent="0.25">
      <c r="A2" s="26" t="s">
        <v>115</v>
      </c>
      <c r="C2" s="12"/>
      <c r="D2" s="12"/>
    </row>
    <row r="3" spans="1:14" ht="18.75" x14ac:dyDescent="0.25">
      <c r="A3" s="26" t="s">
        <v>116</v>
      </c>
      <c r="C3" s="12"/>
      <c r="D3" s="12"/>
    </row>
    <row r="4" spans="1:14" ht="18.75" x14ac:dyDescent="0.25">
      <c r="A4" s="26" t="s">
        <v>117</v>
      </c>
      <c r="C4" s="12"/>
      <c r="D4" s="12"/>
    </row>
    <row r="5" spans="1:14" ht="18.75" x14ac:dyDescent="0.25">
      <c r="A5" s="27" t="s">
        <v>118</v>
      </c>
      <c r="C5" s="12"/>
      <c r="D5" s="12"/>
    </row>
    <row r="6" spans="1:14" ht="18.75" x14ac:dyDescent="0.25">
      <c r="A6" s="26" t="s">
        <v>119</v>
      </c>
      <c r="C6" s="11"/>
      <c r="D6" s="11"/>
    </row>
    <row r="7" spans="1:14" ht="18.75" x14ac:dyDescent="0.25">
      <c r="A7" s="26" t="s">
        <v>131</v>
      </c>
      <c r="C7" s="11"/>
      <c r="D7" s="11"/>
    </row>
    <row r="8" spans="1:14" ht="18.75" x14ac:dyDescent="0.25">
      <c r="A8" s="26" t="s">
        <v>132</v>
      </c>
    </row>
    <row r="9" spans="1:14" ht="18.75" x14ac:dyDescent="0.25">
      <c r="A9" s="26" t="s">
        <v>128</v>
      </c>
    </row>
    <row r="10" spans="1:14" ht="18.75" x14ac:dyDescent="0.3">
      <c r="A10" s="28"/>
      <c r="B10" s="24"/>
      <c r="C10" s="24"/>
      <c r="D10" s="24"/>
      <c r="E10" s="24"/>
      <c r="F10" s="24"/>
    </row>
    <row r="11" spans="1:14" ht="56.25" customHeight="1" x14ac:dyDescent="0.3">
      <c r="A11" s="45" t="s">
        <v>133</v>
      </c>
      <c r="B11" s="45"/>
      <c r="C11" s="45"/>
      <c r="D11" s="45"/>
      <c r="E11" s="45"/>
      <c r="F11" s="45"/>
      <c r="G11" s="45"/>
    </row>
    <row r="12" spans="1:14" ht="45.75" customHeight="1" x14ac:dyDescent="0.25">
      <c r="A12" s="5" t="s">
        <v>0</v>
      </c>
      <c r="B12" s="1" t="s">
        <v>1</v>
      </c>
      <c r="C12" s="1" t="s">
        <v>127</v>
      </c>
      <c r="D12" s="1" t="s">
        <v>129</v>
      </c>
      <c r="E12" s="1" t="s">
        <v>130</v>
      </c>
      <c r="F12" s="1" t="s">
        <v>121</v>
      </c>
      <c r="H12" s="11"/>
      <c r="I12" s="11"/>
      <c r="J12" s="11"/>
      <c r="K12" s="11"/>
      <c r="L12" s="11"/>
      <c r="M12" s="11"/>
      <c r="N12" s="11"/>
    </row>
    <row r="13" spans="1:14" ht="15.75" x14ac:dyDescent="0.25">
      <c r="A13" s="35" t="s">
        <v>23</v>
      </c>
      <c r="B13" s="36">
        <f>B14+B96+B266+B275</f>
        <v>13271477.050000001</v>
      </c>
      <c r="C13" s="36">
        <f>C14+C96+C266+C275</f>
        <v>13633900</v>
      </c>
      <c r="D13" s="36">
        <f>D14+D96+D266+D275</f>
        <v>423600</v>
      </c>
      <c r="E13" s="36">
        <f>E14+E96+E266+E275</f>
        <v>14057500</v>
      </c>
      <c r="F13" s="36">
        <f>F14+F96+F266+F275</f>
        <v>6752087.8499999996</v>
      </c>
    </row>
    <row r="14" spans="1:14" ht="15.75" x14ac:dyDescent="0.25">
      <c r="A14" s="38" t="s">
        <v>24</v>
      </c>
      <c r="B14" s="34">
        <f t="shared" ref="B14" si="0">B15+B65+B69</f>
        <v>10996280.880000001</v>
      </c>
      <c r="C14" s="34">
        <f>C15+C65+C69</f>
        <v>11746000</v>
      </c>
      <c r="D14" s="34">
        <f>D15+D65+D69</f>
        <v>-592000</v>
      </c>
      <c r="E14" s="34">
        <f t="shared" ref="E14:F14" si="1">E15+E65+E69</f>
        <v>11154000</v>
      </c>
      <c r="F14" s="34">
        <f t="shared" si="1"/>
        <v>5706382.6399999997</v>
      </c>
    </row>
    <row r="15" spans="1:14" x14ac:dyDescent="0.25">
      <c r="A15" s="41" t="s">
        <v>25</v>
      </c>
      <c r="B15" s="37">
        <f>B16</f>
        <v>1047000</v>
      </c>
      <c r="C15" s="37">
        <f>C16</f>
        <v>1059000</v>
      </c>
      <c r="D15" s="37">
        <f>D16</f>
        <v>0</v>
      </c>
      <c r="E15" s="37">
        <f>E16</f>
        <v>1059000</v>
      </c>
      <c r="F15" s="37">
        <f>F16</f>
        <v>581856.25</v>
      </c>
    </row>
    <row r="16" spans="1:14" x14ac:dyDescent="0.25">
      <c r="A16" s="23" t="s">
        <v>26</v>
      </c>
      <c r="B16" s="19">
        <f>B17+B23+B36+B57+B63</f>
        <v>1047000</v>
      </c>
      <c r="C16" s="19">
        <f>C17+C23+C36+C57+C63</f>
        <v>1059000</v>
      </c>
      <c r="D16" s="19">
        <f>D17+D23+D36+D57+D63</f>
        <v>0</v>
      </c>
      <c r="E16" s="19">
        <f>E17+E23+E36+E57+E63</f>
        <v>1059000</v>
      </c>
      <c r="F16" s="19">
        <f>F17+F23+F36+F57+F63</f>
        <v>581856.25</v>
      </c>
      <c r="H16" s="11"/>
    </row>
    <row r="17" spans="1:13" x14ac:dyDescent="0.25">
      <c r="A17" s="6" t="s">
        <v>15</v>
      </c>
      <c r="B17" s="8">
        <f>SUM(B18:B22)</f>
        <v>16600</v>
      </c>
      <c r="C17" s="8">
        <f>SUM(C18:C22)</f>
        <v>47000</v>
      </c>
      <c r="D17" s="8">
        <f>SUM(D18:D22)</f>
        <v>-1000</v>
      </c>
      <c r="E17" s="8">
        <f>SUM(E18:E22)</f>
        <v>46000</v>
      </c>
      <c r="F17" s="8">
        <f>SUM(F18:F22)</f>
        <v>26008.15</v>
      </c>
      <c r="H17" s="11"/>
    </row>
    <row r="18" spans="1:13" x14ac:dyDescent="0.25">
      <c r="A18" s="3" t="s">
        <v>27</v>
      </c>
      <c r="B18" s="30">
        <v>2780</v>
      </c>
      <c r="C18" s="30">
        <v>10000</v>
      </c>
      <c r="D18" s="30">
        <f>E18-C18</f>
        <v>15000</v>
      </c>
      <c r="E18" s="30">
        <v>25000</v>
      </c>
      <c r="F18" s="30">
        <v>16400</v>
      </c>
      <c r="H18" s="11"/>
    </row>
    <row r="19" spans="1:13" x14ac:dyDescent="0.25">
      <c r="A19" s="3" t="s">
        <v>28</v>
      </c>
      <c r="B19" s="30">
        <v>6744</v>
      </c>
      <c r="C19" s="30">
        <v>12000</v>
      </c>
      <c r="D19" s="30">
        <f t="shared" ref="D19:D22" si="2">E19-C19</f>
        <v>-5000</v>
      </c>
      <c r="E19" s="30">
        <v>7000</v>
      </c>
      <c r="F19" s="30">
        <v>1484.9</v>
      </c>
      <c r="H19" s="11"/>
      <c r="K19" s="10"/>
      <c r="L19" s="10"/>
      <c r="M19" s="10"/>
    </row>
    <row r="20" spans="1:13" x14ac:dyDescent="0.25">
      <c r="A20" s="3" t="s">
        <v>29</v>
      </c>
      <c r="B20" s="30">
        <v>3396</v>
      </c>
      <c r="C20" s="30">
        <v>13000</v>
      </c>
      <c r="D20" s="30">
        <f t="shared" si="2"/>
        <v>-5000</v>
      </c>
      <c r="E20" s="30">
        <v>8000</v>
      </c>
      <c r="F20" s="30">
        <v>5723.25</v>
      </c>
      <c r="H20" s="11"/>
      <c r="K20" s="10"/>
      <c r="L20" s="10"/>
      <c r="M20" s="10"/>
    </row>
    <row r="21" spans="1:13" x14ac:dyDescent="0.25">
      <c r="A21" s="3" t="s">
        <v>30</v>
      </c>
      <c r="B21" s="30">
        <v>3680</v>
      </c>
      <c r="C21" s="30">
        <v>7000</v>
      </c>
      <c r="D21" s="30">
        <f t="shared" si="2"/>
        <v>-1000</v>
      </c>
      <c r="E21" s="30">
        <v>6000</v>
      </c>
      <c r="F21" s="30">
        <v>2400</v>
      </c>
      <c r="H21" s="11"/>
      <c r="K21" s="10"/>
      <c r="L21" s="10"/>
      <c r="M21" s="10"/>
    </row>
    <row r="22" spans="1:13" x14ac:dyDescent="0.25">
      <c r="A22" s="3" t="s">
        <v>31</v>
      </c>
      <c r="B22" s="30">
        <v>0</v>
      </c>
      <c r="C22" s="30">
        <v>5000</v>
      </c>
      <c r="D22" s="30">
        <f t="shared" si="2"/>
        <v>-5000</v>
      </c>
      <c r="E22" s="30">
        <v>0</v>
      </c>
      <c r="F22" s="30">
        <v>0</v>
      </c>
      <c r="H22" s="11"/>
      <c r="K22" s="10"/>
      <c r="L22" s="10"/>
      <c r="M22" s="10"/>
    </row>
    <row r="23" spans="1:13" x14ac:dyDescent="0.25">
      <c r="A23" s="6" t="s">
        <v>32</v>
      </c>
      <c r="B23" s="8">
        <f t="shared" ref="B23" si="3">SUM(B24:B35)</f>
        <v>395000</v>
      </c>
      <c r="C23" s="8">
        <f>SUM(C24:C35)</f>
        <v>390200</v>
      </c>
      <c r="D23" s="8">
        <f>SUM(D24:D35)</f>
        <v>-12300</v>
      </c>
      <c r="E23" s="8">
        <f t="shared" ref="E23:F23" si="4">SUM(E24:E35)</f>
        <v>377900</v>
      </c>
      <c r="F23" s="8">
        <f t="shared" si="4"/>
        <v>255570.43</v>
      </c>
      <c r="H23" s="11"/>
      <c r="K23" s="10"/>
      <c r="L23" s="10"/>
      <c r="M23" s="10"/>
    </row>
    <row r="24" spans="1:13" x14ac:dyDescent="0.25">
      <c r="A24" s="3" t="s">
        <v>33</v>
      </c>
      <c r="B24" s="30">
        <v>36000.04</v>
      </c>
      <c r="C24" s="30">
        <v>35000</v>
      </c>
      <c r="D24" s="30">
        <f>E24-C24</f>
        <v>0</v>
      </c>
      <c r="E24" s="30">
        <v>35000</v>
      </c>
      <c r="F24" s="30">
        <v>20319.349999999999</v>
      </c>
      <c r="H24" s="11"/>
      <c r="K24" s="10"/>
      <c r="L24" s="10"/>
      <c r="M24" s="10"/>
    </row>
    <row r="25" spans="1:13" x14ac:dyDescent="0.25">
      <c r="A25" s="3" t="s">
        <v>34</v>
      </c>
      <c r="B25" s="30">
        <v>6203.22</v>
      </c>
      <c r="C25" s="30">
        <v>8000</v>
      </c>
      <c r="D25" s="30">
        <f t="shared" ref="D25:D35" si="5">E25-C25</f>
        <v>-3000</v>
      </c>
      <c r="E25" s="30">
        <v>5000</v>
      </c>
      <c r="F25" s="30">
        <v>2850.74</v>
      </c>
      <c r="H25" s="11"/>
      <c r="K25" s="10"/>
      <c r="L25" s="10"/>
      <c r="M25" s="10"/>
    </row>
    <row r="26" spans="1:13" x14ac:dyDescent="0.25">
      <c r="A26" s="3" t="s">
        <v>35</v>
      </c>
      <c r="B26" s="30">
        <v>16012.8</v>
      </c>
      <c r="C26" s="30">
        <v>30000</v>
      </c>
      <c r="D26" s="30">
        <f t="shared" si="5"/>
        <v>-10000</v>
      </c>
      <c r="E26" s="30">
        <v>20000</v>
      </c>
      <c r="F26" s="30">
        <v>1444.5</v>
      </c>
      <c r="H26" s="11"/>
      <c r="K26" s="10"/>
      <c r="L26" s="10"/>
      <c r="M26" s="10"/>
    </row>
    <row r="27" spans="1:13" x14ac:dyDescent="0.25">
      <c r="A27" s="3" t="s">
        <v>36</v>
      </c>
      <c r="B27" s="30">
        <v>28111.02</v>
      </c>
      <c r="C27" s="30">
        <v>40000</v>
      </c>
      <c r="D27" s="30">
        <f t="shared" si="5"/>
        <v>0</v>
      </c>
      <c r="E27" s="30">
        <v>40000</v>
      </c>
      <c r="F27" s="30">
        <v>7875.39</v>
      </c>
      <c r="H27" s="11"/>
    </row>
    <row r="28" spans="1:13" x14ac:dyDescent="0.25">
      <c r="A28" s="3" t="s">
        <v>37</v>
      </c>
      <c r="B28" s="30">
        <v>20365.8</v>
      </c>
      <c r="C28" s="30">
        <v>30000</v>
      </c>
      <c r="D28" s="30">
        <f t="shared" si="5"/>
        <v>0</v>
      </c>
      <c r="E28" s="30">
        <v>30000</v>
      </c>
      <c r="F28" s="30">
        <v>16474.830000000002</v>
      </c>
      <c r="H28" s="11"/>
    </row>
    <row r="29" spans="1:13" x14ac:dyDescent="0.25">
      <c r="A29" s="3" t="s">
        <v>38</v>
      </c>
      <c r="B29" s="30">
        <v>89991.3</v>
      </c>
      <c r="C29" s="30">
        <v>80000</v>
      </c>
      <c r="D29" s="30">
        <f t="shared" si="5"/>
        <v>20000</v>
      </c>
      <c r="E29" s="30">
        <v>100000</v>
      </c>
      <c r="F29" s="30">
        <v>72370.91</v>
      </c>
      <c r="H29" s="11"/>
    </row>
    <row r="30" spans="1:13" x14ac:dyDescent="0.25">
      <c r="A30" s="3" t="s">
        <v>39</v>
      </c>
      <c r="B30" s="30">
        <v>112.99</v>
      </c>
      <c r="C30" s="30">
        <v>500</v>
      </c>
      <c r="D30" s="30">
        <f t="shared" si="5"/>
        <v>500</v>
      </c>
      <c r="E30" s="30">
        <v>1000</v>
      </c>
      <c r="F30" s="30">
        <v>156.5</v>
      </c>
      <c r="H30" s="11"/>
    </row>
    <row r="31" spans="1:13" x14ac:dyDescent="0.25">
      <c r="A31" s="3" t="s">
        <v>40</v>
      </c>
      <c r="B31" s="30">
        <v>91296.42</v>
      </c>
      <c r="C31" s="30">
        <v>100000</v>
      </c>
      <c r="D31" s="30">
        <f t="shared" si="5"/>
        <v>10000</v>
      </c>
      <c r="E31" s="30">
        <v>110000</v>
      </c>
      <c r="F31" s="30">
        <v>48060</v>
      </c>
      <c r="H31" s="11"/>
    </row>
    <row r="32" spans="1:13" x14ac:dyDescent="0.25">
      <c r="A32" s="3" t="s">
        <v>122</v>
      </c>
      <c r="B32" s="30">
        <v>0</v>
      </c>
      <c r="C32" s="30">
        <v>0</v>
      </c>
      <c r="D32" s="30">
        <f t="shared" si="5"/>
        <v>0</v>
      </c>
      <c r="E32" s="30">
        <v>0</v>
      </c>
      <c r="F32" s="30">
        <v>63912.5</v>
      </c>
      <c r="H32" s="11"/>
    </row>
    <row r="33" spans="1:8" x14ac:dyDescent="0.25">
      <c r="A33" s="3" t="s">
        <v>41</v>
      </c>
      <c r="B33" s="30">
        <v>16367.03</v>
      </c>
      <c r="C33" s="30">
        <v>15000</v>
      </c>
      <c r="D33" s="30">
        <f t="shared" si="5"/>
        <v>-1000</v>
      </c>
      <c r="E33" s="30">
        <v>14000</v>
      </c>
      <c r="F33" s="30">
        <v>8655.3799999999992</v>
      </c>
      <c r="H33" s="11"/>
    </row>
    <row r="34" spans="1:8" x14ac:dyDescent="0.25">
      <c r="A34" s="3" t="s">
        <v>42</v>
      </c>
      <c r="B34" s="30">
        <v>66858.17</v>
      </c>
      <c r="C34" s="30">
        <v>30000</v>
      </c>
      <c r="D34" s="30">
        <f t="shared" si="5"/>
        <v>-7100</v>
      </c>
      <c r="E34" s="30">
        <v>22900</v>
      </c>
      <c r="F34" s="30">
        <v>13450.33</v>
      </c>
      <c r="H34" s="11"/>
    </row>
    <row r="35" spans="1:8" x14ac:dyDescent="0.25">
      <c r="A35" s="3" t="s">
        <v>43</v>
      </c>
      <c r="B35" s="30">
        <v>23681.21</v>
      </c>
      <c r="C35" s="30">
        <v>21700</v>
      </c>
      <c r="D35" s="30">
        <f t="shared" si="5"/>
        <v>-21700</v>
      </c>
      <c r="E35" s="30">
        <v>0</v>
      </c>
      <c r="F35" s="30">
        <v>0</v>
      </c>
      <c r="H35" s="11"/>
    </row>
    <row r="36" spans="1:8" x14ac:dyDescent="0.25">
      <c r="A36" s="6" t="s">
        <v>44</v>
      </c>
      <c r="B36" s="8">
        <f t="shared" ref="B36" si="6">SUM(B37:B56)</f>
        <v>621746.18999999994</v>
      </c>
      <c r="C36" s="8">
        <f>SUM(C37:C56)</f>
        <v>600800</v>
      </c>
      <c r="D36" s="8">
        <f>SUM(D37:D56)</f>
        <v>8300</v>
      </c>
      <c r="E36" s="8">
        <f t="shared" ref="E36:F36" si="7">SUM(E37:E56)</f>
        <v>609100</v>
      </c>
      <c r="F36" s="8">
        <f t="shared" si="7"/>
        <v>291969.98</v>
      </c>
      <c r="H36" s="11"/>
    </row>
    <row r="37" spans="1:8" x14ac:dyDescent="0.25">
      <c r="A37" s="3" t="s">
        <v>45</v>
      </c>
      <c r="B37" s="30">
        <v>24743.119999999999</v>
      </c>
      <c r="C37" s="30">
        <v>27000</v>
      </c>
      <c r="D37" s="30">
        <f>E37-C37</f>
        <v>-1000</v>
      </c>
      <c r="E37" s="30">
        <v>26000</v>
      </c>
      <c r="F37" s="30">
        <v>9960.7800000000007</v>
      </c>
      <c r="H37" s="11"/>
    </row>
    <row r="38" spans="1:8" x14ac:dyDescent="0.25">
      <c r="A38" s="3" t="s">
        <v>46</v>
      </c>
      <c r="B38" s="30">
        <v>4353.03</v>
      </c>
      <c r="C38" s="30">
        <v>6000</v>
      </c>
      <c r="D38" s="30">
        <f t="shared" ref="D38:D56" si="8">E38-C38</f>
        <v>0</v>
      </c>
      <c r="E38" s="30">
        <v>6000</v>
      </c>
      <c r="F38" s="30">
        <v>2176.5</v>
      </c>
      <c r="H38" s="11"/>
    </row>
    <row r="39" spans="1:8" x14ac:dyDescent="0.25">
      <c r="A39" s="3" t="s">
        <v>47</v>
      </c>
      <c r="B39" s="30">
        <v>0</v>
      </c>
      <c r="C39" s="30">
        <v>4000</v>
      </c>
      <c r="D39" s="30">
        <f t="shared" si="8"/>
        <v>0</v>
      </c>
      <c r="E39" s="30">
        <v>4000</v>
      </c>
      <c r="F39" s="30">
        <v>600</v>
      </c>
      <c r="H39" s="11"/>
    </row>
    <row r="40" spans="1:8" x14ac:dyDescent="0.25">
      <c r="A40" s="3" t="s">
        <v>48</v>
      </c>
      <c r="B40" s="30">
        <v>221613.51</v>
      </c>
      <c r="C40" s="30">
        <v>150300</v>
      </c>
      <c r="D40" s="30">
        <f t="shared" si="8"/>
        <v>39700</v>
      </c>
      <c r="E40" s="30">
        <v>190000</v>
      </c>
      <c r="F40" s="30">
        <v>101615.29</v>
      </c>
      <c r="H40" s="11"/>
    </row>
    <row r="41" spans="1:8" x14ac:dyDescent="0.25">
      <c r="A41" s="3" t="s">
        <v>49</v>
      </c>
      <c r="B41" s="30">
        <v>129482.57</v>
      </c>
      <c r="C41" s="30">
        <v>130000</v>
      </c>
      <c r="D41" s="30">
        <f t="shared" si="8"/>
        <v>0</v>
      </c>
      <c r="E41" s="30">
        <v>130000</v>
      </c>
      <c r="F41" s="30">
        <v>65344.42</v>
      </c>
      <c r="H41" s="11"/>
    </row>
    <row r="42" spans="1:8" x14ac:dyDescent="0.25">
      <c r="A42" s="3" t="s">
        <v>50</v>
      </c>
      <c r="B42" s="30">
        <v>960</v>
      </c>
      <c r="C42" s="30">
        <v>1000</v>
      </c>
      <c r="D42" s="30">
        <f t="shared" si="8"/>
        <v>0</v>
      </c>
      <c r="E42" s="30">
        <v>1000</v>
      </c>
      <c r="F42" s="30">
        <v>480</v>
      </c>
      <c r="H42" s="11"/>
    </row>
    <row r="43" spans="1:8" x14ac:dyDescent="0.25">
      <c r="A43" s="3" t="s">
        <v>51</v>
      </c>
      <c r="B43" s="30">
        <v>21117.57</v>
      </c>
      <c r="C43" s="30">
        <v>22000</v>
      </c>
      <c r="D43" s="30">
        <f t="shared" si="8"/>
        <v>0</v>
      </c>
      <c r="E43" s="30">
        <v>22000</v>
      </c>
      <c r="F43" s="30">
        <v>11405.52</v>
      </c>
      <c r="H43" s="11"/>
    </row>
    <row r="44" spans="1:8" x14ac:dyDescent="0.25">
      <c r="A44" s="3" t="s">
        <v>52</v>
      </c>
      <c r="B44" s="30">
        <v>34676.1</v>
      </c>
      <c r="C44" s="30">
        <v>37000</v>
      </c>
      <c r="D44" s="30">
        <f t="shared" si="8"/>
        <v>0</v>
      </c>
      <c r="E44" s="30">
        <v>37000</v>
      </c>
      <c r="F44" s="30">
        <v>17156.7</v>
      </c>
      <c r="H44" s="11"/>
    </row>
    <row r="45" spans="1:8" x14ac:dyDescent="0.25">
      <c r="A45" s="3" t="s">
        <v>53</v>
      </c>
      <c r="B45" s="30">
        <v>7500</v>
      </c>
      <c r="C45" s="30">
        <v>8000</v>
      </c>
      <c r="D45" s="30">
        <f t="shared" si="8"/>
        <v>0</v>
      </c>
      <c r="E45" s="30">
        <v>8000</v>
      </c>
      <c r="F45" s="30">
        <v>2656.25</v>
      </c>
      <c r="H45" s="11"/>
    </row>
    <row r="46" spans="1:8" x14ac:dyDescent="0.25">
      <c r="A46" s="3" t="s">
        <v>54</v>
      </c>
      <c r="B46" s="30">
        <v>28250</v>
      </c>
      <c r="C46" s="30">
        <v>29000</v>
      </c>
      <c r="D46" s="30">
        <f t="shared" si="8"/>
        <v>0</v>
      </c>
      <c r="E46" s="30">
        <v>29000</v>
      </c>
      <c r="F46" s="30">
        <v>11675</v>
      </c>
      <c r="H46" s="11"/>
    </row>
    <row r="47" spans="1:8" x14ac:dyDescent="0.25">
      <c r="A47" s="3" t="s">
        <v>55</v>
      </c>
      <c r="B47" s="30">
        <v>51443.03</v>
      </c>
      <c r="C47" s="30">
        <v>51000</v>
      </c>
      <c r="D47" s="30">
        <f t="shared" si="8"/>
        <v>0</v>
      </c>
      <c r="E47" s="30">
        <v>51000</v>
      </c>
      <c r="F47" s="30">
        <v>28098.1</v>
      </c>
      <c r="H47" s="11"/>
    </row>
    <row r="48" spans="1:8" x14ac:dyDescent="0.25">
      <c r="A48" s="3" t="s">
        <v>56</v>
      </c>
      <c r="B48" s="30">
        <v>8439.02</v>
      </c>
      <c r="C48" s="30">
        <v>8500</v>
      </c>
      <c r="D48" s="30">
        <f t="shared" si="8"/>
        <v>33500</v>
      </c>
      <c r="E48" s="30">
        <v>42000</v>
      </c>
      <c r="F48" s="30">
        <v>8439.02</v>
      </c>
      <c r="H48" s="11"/>
    </row>
    <row r="49" spans="1:8" x14ac:dyDescent="0.25">
      <c r="A49" s="3" t="s">
        <v>57</v>
      </c>
      <c r="B49" s="30">
        <v>4732.75</v>
      </c>
      <c r="C49" s="30">
        <v>75000</v>
      </c>
      <c r="D49" s="30">
        <f t="shared" si="8"/>
        <v>-49000</v>
      </c>
      <c r="E49" s="30">
        <v>26000</v>
      </c>
      <c r="F49" s="30">
        <v>3035</v>
      </c>
      <c r="H49" s="11"/>
    </row>
    <row r="50" spans="1:8" x14ac:dyDescent="0.25">
      <c r="A50" s="3" t="s">
        <v>58</v>
      </c>
      <c r="B50" s="30">
        <v>20625</v>
      </c>
      <c r="C50" s="30">
        <v>0</v>
      </c>
      <c r="D50" s="30">
        <f t="shared" si="8"/>
        <v>0</v>
      </c>
      <c r="E50" s="30">
        <v>0</v>
      </c>
      <c r="F50" s="30">
        <v>0</v>
      </c>
      <c r="H50" s="11"/>
    </row>
    <row r="51" spans="1:8" x14ac:dyDescent="0.25">
      <c r="A51" s="3" t="s">
        <v>59</v>
      </c>
      <c r="B51" s="30">
        <v>937.5</v>
      </c>
      <c r="C51" s="30">
        <v>0</v>
      </c>
      <c r="D51" s="30">
        <f t="shared" si="8"/>
        <v>2100</v>
      </c>
      <c r="E51" s="30">
        <v>2100</v>
      </c>
      <c r="F51" s="30">
        <v>3941</v>
      </c>
      <c r="H51" s="11"/>
    </row>
    <row r="52" spans="1:8" x14ac:dyDescent="0.25">
      <c r="A52" s="3" t="s">
        <v>60</v>
      </c>
      <c r="B52" s="30">
        <v>12700</v>
      </c>
      <c r="C52" s="30">
        <v>18000</v>
      </c>
      <c r="D52" s="30">
        <f t="shared" si="8"/>
        <v>0</v>
      </c>
      <c r="E52" s="30">
        <v>18000</v>
      </c>
      <c r="F52" s="30">
        <v>8412.5</v>
      </c>
      <c r="H52" s="11"/>
    </row>
    <row r="53" spans="1:8" x14ac:dyDescent="0.25">
      <c r="A53" s="3" t="s">
        <v>61</v>
      </c>
      <c r="B53" s="30">
        <v>787.5</v>
      </c>
      <c r="C53" s="30">
        <v>0</v>
      </c>
      <c r="D53" s="30">
        <f t="shared" si="8"/>
        <v>0</v>
      </c>
      <c r="E53" s="30">
        <v>0</v>
      </c>
      <c r="F53" s="30">
        <v>0</v>
      </c>
      <c r="H53" s="11"/>
    </row>
    <row r="54" spans="1:8" x14ac:dyDescent="0.25">
      <c r="A54" s="3" t="s">
        <v>62</v>
      </c>
      <c r="B54" s="30">
        <v>9976</v>
      </c>
      <c r="C54" s="30">
        <v>14000</v>
      </c>
      <c r="D54" s="30">
        <f t="shared" si="8"/>
        <v>3000</v>
      </c>
      <c r="E54" s="30">
        <v>17000</v>
      </c>
      <c r="F54" s="30">
        <v>16973.900000000001</v>
      </c>
      <c r="H54" s="11"/>
    </row>
    <row r="55" spans="1:8" x14ac:dyDescent="0.25">
      <c r="A55" s="3" t="s">
        <v>63</v>
      </c>
      <c r="B55" s="30">
        <v>39409.49</v>
      </c>
      <c r="C55" s="30">
        <v>20000</v>
      </c>
      <c r="D55" s="30">
        <f t="shared" si="8"/>
        <v>-20000</v>
      </c>
      <c r="E55" s="30">
        <v>0</v>
      </c>
      <c r="F55" s="30">
        <v>0</v>
      </c>
      <c r="H55" s="11"/>
    </row>
    <row r="56" spans="1:8" x14ac:dyDescent="0.25">
      <c r="A56" s="3" t="s">
        <v>64</v>
      </c>
      <c r="B56" s="30">
        <v>0</v>
      </c>
      <c r="C56" s="30">
        <v>0</v>
      </c>
      <c r="D56" s="30">
        <f t="shared" si="8"/>
        <v>0</v>
      </c>
      <c r="E56" s="30">
        <v>0</v>
      </c>
      <c r="F56" s="30">
        <v>0</v>
      </c>
      <c r="H56" s="11"/>
    </row>
    <row r="57" spans="1:8" x14ac:dyDescent="0.25">
      <c r="A57" s="6" t="s">
        <v>17</v>
      </c>
      <c r="B57" s="8">
        <f t="shared" ref="B57" si="9">SUM(B58:B62)</f>
        <v>5500</v>
      </c>
      <c r="C57" s="8">
        <f>SUM(C58:C62)</f>
        <v>13000</v>
      </c>
      <c r="D57" s="8">
        <f>SUM(D58:D62)</f>
        <v>5000</v>
      </c>
      <c r="E57" s="8">
        <f t="shared" ref="E57:F57" si="10">SUM(E58:E62)</f>
        <v>18000</v>
      </c>
      <c r="F57" s="8">
        <f t="shared" si="10"/>
        <v>4599.1899999999996</v>
      </c>
      <c r="H57" s="11"/>
    </row>
    <row r="58" spans="1:8" x14ac:dyDescent="0.25">
      <c r="A58" s="3" t="s">
        <v>65</v>
      </c>
      <c r="B58" s="30">
        <v>1682.5</v>
      </c>
      <c r="C58" s="30">
        <v>5000</v>
      </c>
      <c r="D58" s="30">
        <f>E58-C58</f>
        <v>0</v>
      </c>
      <c r="E58" s="30">
        <v>5000</v>
      </c>
      <c r="F58" s="30">
        <v>1978.61</v>
      </c>
      <c r="H58" s="11"/>
    </row>
    <row r="59" spans="1:8" x14ac:dyDescent="0.25">
      <c r="A59" s="3" t="s">
        <v>66</v>
      </c>
      <c r="B59" s="30">
        <v>2000</v>
      </c>
      <c r="C59" s="30">
        <v>4000</v>
      </c>
      <c r="D59" s="30">
        <f t="shared" ref="D59:D62" si="11">E59-C59</f>
        <v>0</v>
      </c>
      <c r="E59" s="30">
        <v>4000</v>
      </c>
      <c r="F59" s="30">
        <v>1800</v>
      </c>
      <c r="H59" s="11"/>
    </row>
    <row r="60" spans="1:8" x14ac:dyDescent="0.25">
      <c r="A60" s="3" t="s">
        <v>67</v>
      </c>
      <c r="B60" s="30">
        <v>500</v>
      </c>
      <c r="C60" s="30">
        <v>1000</v>
      </c>
      <c r="D60" s="30">
        <f t="shared" si="11"/>
        <v>0</v>
      </c>
      <c r="E60" s="30">
        <v>1000</v>
      </c>
      <c r="F60" s="30">
        <v>0</v>
      </c>
      <c r="H60" s="11"/>
    </row>
    <row r="61" spans="1:8" x14ac:dyDescent="0.25">
      <c r="A61" s="3" t="s">
        <v>68</v>
      </c>
      <c r="B61" s="30">
        <v>1317.5</v>
      </c>
      <c r="C61" s="30">
        <v>3000</v>
      </c>
      <c r="D61" s="30">
        <f t="shared" si="11"/>
        <v>0</v>
      </c>
      <c r="E61" s="30">
        <v>3000</v>
      </c>
      <c r="F61" s="30">
        <v>0</v>
      </c>
      <c r="H61" s="11"/>
    </row>
    <row r="62" spans="1:8" x14ac:dyDescent="0.25">
      <c r="A62" s="3" t="s">
        <v>123</v>
      </c>
      <c r="B62" s="30">
        <v>0</v>
      </c>
      <c r="C62" s="30">
        <v>0</v>
      </c>
      <c r="D62" s="30">
        <f t="shared" si="11"/>
        <v>5000</v>
      </c>
      <c r="E62" s="30">
        <v>5000</v>
      </c>
      <c r="F62" s="30">
        <v>820.58</v>
      </c>
      <c r="H62" s="11"/>
    </row>
    <row r="63" spans="1:8" x14ac:dyDescent="0.25">
      <c r="A63" s="6" t="s">
        <v>69</v>
      </c>
      <c r="B63" s="8">
        <f t="shared" ref="B63" si="12">SUM(B64)</f>
        <v>8153.81</v>
      </c>
      <c r="C63" s="8">
        <f>SUM(C64)</f>
        <v>8000</v>
      </c>
      <c r="D63" s="8">
        <f>SUM(D64)</f>
        <v>0</v>
      </c>
      <c r="E63" s="8">
        <f>SUM(E64)</f>
        <v>8000</v>
      </c>
      <c r="F63" s="8">
        <f t="shared" ref="F63" si="13">SUM(F64)</f>
        <v>3708.5</v>
      </c>
      <c r="H63" s="11"/>
    </row>
    <row r="64" spans="1:8" x14ac:dyDescent="0.25">
      <c r="A64" s="3" t="s">
        <v>70</v>
      </c>
      <c r="B64" s="30">
        <v>8153.81</v>
      </c>
      <c r="C64" s="30">
        <v>8000</v>
      </c>
      <c r="D64" s="30">
        <f>E64-C64</f>
        <v>0</v>
      </c>
      <c r="E64" s="30">
        <v>8000</v>
      </c>
      <c r="F64" s="30">
        <v>3708.5</v>
      </c>
      <c r="H64" s="11"/>
    </row>
    <row r="65" spans="1:8" ht="30" x14ac:dyDescent="0.25">
      <c r="A65" s="42" t="s">
        <v>71</v>
      </c>
      <c r="B65" s="37">
        <f t="shared" ref="B65:F65" si="14">B66</f>
        <v>29612.5</v>
      </c>
      <c r="C65" s="37">
        <f t="shared" ref="C65:D67" si="15">C66</f>
        <v>0</v>
      </c>
      <c r="D65" s="37">
        <f t="shared" si="15"/>
        <v>70000</v>
      </c>
      <c r="E65" s="37">
        <f t="shared" si="14"/>
        <v>70000</v>
      </c>
      <c r="F65" s="37">
        <f t="shared" si="14"/>
        <v>0</v>
      </c>
      <c r="H65" s="11"/>
    </row>
    <row r="66" spans="1:8" x14ac:dyDescent="0.25">
      <c r="A66" s="23" t="s">
        <v>26</v>
      </c>
      <c r="B66" s="19">
        <f t="shared" ref="B66:F66" si="16">B67</f>
        <v>29612.5</v>
      </c>
      <c r="C66" s="19">
        <f t="shared" si="15"/>
        <v>0</v>
      </c>
      <c r="D66" s="19">
        <f t="shared" si="15"/>
        <v>70000</v>
      </c>
      <c r="E66" s="19">
        <f t="shared" si="16"/>
        <v>70000</v>
      </c>
      <c r="F66" s="19">
        <f t="shared" si="16"/>
        <v>0</v>
      </c>
      <c r="H66" s="11"/>
    </row>
    <row r="67" spans="1:8" x14ac:dyDescent="0.25">
      <c r="A67" s="6" t="s">
        <v>44</v>
      </c>
      <c r="B67" s="8">
        <f t="shared" ref="B67:F67" si="17">B68</f>
        <v>29612.5</v>
      </c>
      <c r="C67" s="8">
        <f t="shared" si="15"/>
        <v>0</v>
      </c>
      <c r="D67" s="8">
        <f t="shared" si="15"/>
        <v>70000</v>
      </c>
      <c r="E67" s="8">
        <f t="shared" si="17"/>
        <v>70000</v>
      </c>
      <c r="F67" s="8">
        <f t="shared" si="17"/>
        <v>0</v>
      </c>
      <c r="H67" s="11"/>
    </row>
    <row r="68" spans="1:8" x14ac:dyDescent="0.25">
      <c r="A68" s="3" t="s">
        <v>48</v>
      </c>
      <c r="B68" s="30">
        <v>29612.5</v>
      </c>
      <c r="C68" s="30">
        <v>0</v>
      </c>
      <c r="D68" s="30">
        <f>E68-C68</f>
        <v>70000</v>
      </c>
      <c r="E68" s="30">
        <v>70000</v>
      </c>
      <c r="F68" s="30">
        <v>0</v>
      </c>
      <c r="H68" s="11"/>
    </row>
    <row r="69" spans="1:8" x14ac:dyDescent="0.25">
      <c r="A69" s="43" t="s">
        <v>72</v>
      </c>
      <c r="B69" s="37">
        <f t="shared" ref="B69:F69" si="18">B70</f>
        <v>9919668.3800000008</v>
      </c>
      <c r="C69" s="37">
        <f t="shared" si="18"/>
        <v>10687000</v>
      </c>
      <c r="D69" s="37">
        <f t="shared" si="18"/>
        <v>-662000</v>
      </c>
      <c r="E69" s="37">
        <f t="shared" si="18"/>
        <v>10025000</v>
      </c>
      <c r="F69" s="37">
        <f t="shared" si="18"/>
        <v>5124526.3899999997</v>
      </c>
      <c r="H69" s="11"/>
    </row>
    <row r="70" spans="1:8" x14ac:dyDescent="0.25">
      <c r="A70" s="22" t="s">
        <v>2</v>
      </c>
      <c r="B70" s="19">
        <f t="shared" ref="B70" si="19">B71+B74+B86+B80+B84+B89+B92</f>
        <v>9919668.3800000008</v>
      </c>
      <c r="C70" s="19">
        <f>C71+C74+C86+C80+C84+C89+C92</f>
        <v>10687000</v>
      </c>
      <c r="D70" s="19">
        <f>D71+D74+D86+D80+D84+D89+D92</f>
        <v>-662000</v>
      </c>
      <c r="E70" s="19">
        <f t="shared" ref="E70:F70" si="20">E71+E74+E86+E80+E84+E89+E92</f>
        <v>10025000</v>
      </c>
      <c r="F70" s="19">
        <f t="shared" si="20"/>
        <v>5124526.3899999997</v>
      </c>
      <c r="H70" s="11"/>
    </row>
    <row r="71" spans="1:8" x14ac:dyDescent="0.25">
      <c r="A71" s="7" t="s">
        <v>3</v>
      </c>
      <c r="B71" s="8">
        <f t="shared" ref="B71" si="21">SUM(B72:B73)</f>
        <v>7927762.0999999996</v>
      </c>
      <c r="C71" s="8">
        <f t="shared" ref="C71:F71" si="22">SUM(C72:C73)</f>
        <v>8700000</v>
      </c>
      <c r="D71" s="8">
        <f t="shared" si="22"/>
        <v>-700000</v>
      </c>
      <c r="E71" s="8">
        <f t="shared" si="22"/>
        <v>8000000</v>
      </c>
      <c r="F71" s="8">
        <f t="shared" si="22"/>
        <v>4088913.42</v>
      </c>
      <c r="H71" s="11"/>
    </row>
    <row r="72" spans="1:8" x14ac:dyDescent="0.25">
      <c r="A72" s="2" t="s">
        <v>4</v>
      </c>
      <c r="B72" s="30">
        <v>7836943.6799999997</v>
      </c>
      <c r="C72" s="30">
        <v>8700000</v>
      </c>
      <c r="D72" s="30">
        <f>E72-C72</f>
        <v>-700000</v>
      </c>
      <c r="E72" s="30">
        <v>8000000</v>
      </c>
      <c r="F72" s="30">
        <v>4068820.4</v>
      </c>
      <c r="H72" s="11"/>
    </row>
    <row r="73" spans="1:8" x14ac:dyDescent="0.25">
      <c r="A73" s="2" t="s">
        <v>5</v>
      </c>
      <c r="B73" s="30">
        <v>90818.42</v>
      </c>
      <c r="C73" s="30">
        <v>0</v>
      </c>
      <c r="D73" s="30">
        <f>E73-C73</f>
        <v>0</v>
      </c>
      <c r="E73" s="30">
        <v>0</v>
      </c>
      <c r="F73" s="30">
        <v>20093.02</v>
      </c>
      <c r="H73" s="11"/>
    </row>
    <row r="74" spans="1:8" x14ac:dyDescent="0.25">
      <c r="A74" s="7" t="s">
        <v>6</v>
      </c>
      <c r="B74" s="8">
        <f t="shared" ref="B74" si="23">SUM(B75:B79)</f>
        <v>354201.82</v>
      </c>
      <c r="C74" s="8">
        <f t="shared" ref="C74:F74" si="24">SUM(C75:C79)</f>
        <v>277000</v>
      </c>
      <c r="D74" s="8">
        <f t="shared" si="24"/>
        <v>73000</v>
      </c>
      <c r="E74" s="8">
        <f t="shared" si="24"/>
        <v>350000</v>
      </c>
      <c r="F74" s="8">
        <f t="shared" si="24"/>
        <v>154078.22</v>
      </c>
      <c r="H74" s="11"/>
    </row>
    <row r="75" spans="1:8" x14ac:dyDescent="0.25">
      <c r="A75" s="2" t="s">
        <v>7</v>
      </c>
      <c r="B75" s="30">
        <v>160963.57999999999</v>
      </c>
      <c r="C75" s="30">
        <v>127000</v>
      </c>
      <c r="D75" s="30">
        <f>E75-C75</f>
        <v>43000</v>
      </c>
      <c r="E75" s="30">
        <v>170000</v>
      </c>
      <c r="F75" s="30">
        <v>30661.56</v>
      </c>
      <c r="H75" s="11"/>
    </row>
    <row r="76" spans="1:8" x14ac:dyDescent="0.25">
      <c r="A76" s="2" t="s">
        <v>8</v>
      </c>
      <c r="B76" s="30">
        <v>28800</v>
      </c>
      <c r="C76" s="30">
        <v>18000</v>
      </c>
      <c r="D76" s="30">
        <f t="shared" ref="D76:D79" si="25">E76-C76</f>
        <v>12000</v>
      </c>
      <c r="E76" s="30">
        <v>30000</v>
      </c>
      <c r="F76" s="30">
        <v>0</v>
      </c>
      <c r="H76" s="11"/>
    </row>
    <row r="77" spans="1:8" x14ac:dyDescent="0.25">
      <c r="A77" s="2" t="s">
        <v>9</v>
      </c>
      <c r="B77" s="30">
        <v>17741.849999999999</v>
      </c>
      <c r="C77" s="30">
        <v>0</v>
      </c>
      <c r="D77" s="30">
        <f t="shared" si="25"/>
        <v>0</v>
      </c>
      <c r="E77" s="30">
        <v>0</v>
      </c>
      <c r="F77" s="30">
        <v>5111.28</v>
      </c>
      <c r="H77" s="11"/>
    </row>
    <row r="78" spans="1:8" x14ac:dyDescent="0.25">
      <c r="A78" s="2" t="s">
        <v>10</v>
      </c>
      <c r="B78" s="30">
        <v>29696.39</v>
      </c>
      <c r="C78" s="30">
        <v>40000</v>
      </c>
      <c r="D78" s="30">
        <f t="shared" si="25"/>
        <v>-10000</v>
      </c>
      <c r="E78" s="30">
        <v>30000</v>
      </c>
      <c r="F78" s="30">
        <v>22305.38</v>
      </c>
      <c r="H78" s="11"/>
    </row>
    <row r="79" spans="1:8" x14ac:dyDescent="0.25">
      <c r="A79" s="2" t="s">
        <v>11</v>
      </c>
      <c r="B79" s="30">
        <v>117000</v>
      </c>
      <c r="C79" s="30">
        <v>92000</v>
      </c>
      <c r="D79" s="30">
        <f t="shared" si="25"/>
        <v>28000</v>
      </c>
      <c r="E79" s="30">
        <v>120000</v>
      </c>
      <c r="F79" s="30">
        <v>96000</v>
      </c>
      <c r="H79" s="11"/>
    </row>
    <row r="80" spans="1:8" x14ac:dyDescent="0.25">
      <c r="A80" s="7" t="s">
        <v>80</v>
      </c>
      <c r="B80" s="8">
        <f t="shared" ref="B80" si="26">SUM(B81:B83)</f>
        <v>1327479.99</v>
      </c>
      <c r="C80" s="8">
        <f t="shared" ref="C80:F80" si="27">SUM(C81:C83)</f>
        <v>1440000</v>
      </c>
      <c r="D80" s="8">
        <f t="shared" si="27"/>
        <v>-40000</v>
      </c>
      <c r="E80" s="8">
        <f t="shared" si="27"/>
        <v>1400000</v>
      </c>
      <c r="F80" s="8">
        <f t="shared" si="27"/>
        <v>691359.94000000006</v>
      </c>
      <c r="H80" s="11"/>
    </row>
    <row r="81" spans="1:8" x14ac:dyDescent="0.25">
      <c r="A81" s="2" t="s">
        <v>12</v>
      </c>
      <c r="B81" s="30">
        <v>1325481.82</v>
      </c>
      <c r="C81" s="30">
        <v>1440000</v>
      </c>
      <c r="D81" s="30">
        <f>E81-C81</f>
        <v>-40000</v>
      </c>
      <c r="E81" s="30">
        <v>1400000</v>
      </c>
      <c r="F81" s="30">
        <v>690917.89</v>
      </c>
      <c r="H81" s="11"/>
    </row>
    <row r="82" spans="1:8" x14ac:dyDescent="0.25">
      <c r="A82" s="2" t="s">
        <v>13</v>
      </c>
      <c r="B82" s="30">
        <v>454.27</v>
      </c>
      <c r="C82" s="30">
        <v>0</v>
      </c>
      <c r="D82" s="30">
        <f t="shared" ref="D82:D83" si="28">E82-C82</f>
        <v>0</v>
      </c>
      <c r="E82" s="30">
        <v>0</v>
      </c>
      <c r="F82" s="30">
        <v>100.49</v>
      </c>
      <c r="H82" s="11"/>
    </row>
    <row r="83" spans="1:8" x14ac:dyDescent="0.25">
      <c r="A83" s="2" t="s">
        <v>14</v>
      </c>
      <c r="B83" s="30">
        <v>1543.9</v>
      </c>
      <c r="C83" s="30">
        <v>0</v>
      </c>
      <c r="D83" s="30">
        <f t="shared" si="28"/>
        <v>0</v>
      </c>
      <c r="E83" s="30">
        <v>0</v>
      </c>
      <c r="F83" s="30">
        <v>341.56</v>
      </c>
      <c r="H83" s="11"/>
    </row>
    <row r="84" spans="1:8" x14ac:dyDescent="0.25">
      <c r="A84" s="7" t="s">
        <v>15</v>
      </c>
      <c r="B84" s="8">
        <f t="shared" ref="B84:F84" si="29">B85</f>
        <v>199228.32</v>
      </c>
      <c r="C84" s="8">
        <f t="shared" si="29"/>
        <v>250000</v>
      </c>
      <c r="D84" s="8">
        <f t="shared" si="29"/>
        <v>0</v>
      </c>
      <c r="E84" s="8">
        <f t="shared" si="29"/>
        <v>250000</v>
      </c>
      <c r="F84" s="8">
        <f t="shared" si="29"/>
        <v>162713.56</v>
      </c>
      <c r="H84" s="11"/>
    </row>
    <row r="85" spans="1:8" x14ac:dyDescent="0.25">
      <c r="A85" s="2" t="s">
        <v>16</v>
      </c>
      <c r="B85" s="30">
        <v>199228.32</v>
      </c>
      <c r="C85" s="30">
        <v>250000</v>
      </c>
      <c r="D85" s="30">
        <f>E85-C85</f>
        <v>0</v>
      </c>
      <c r="E85" s="30">
        <v>250000</v>
      </c>
      <c r="F85" s="30">
        <v>162713.56</v>
      </c>
      <c r="H85" s="11"/>
    </row>
    <row r="86" spans="1:8" x14ac:dyDescent="0.25">
      <c r="A86" s="7" t="s">
        <v>44</v>
      </c>
      <c r="B86" s="8">
        <f t="shared" ref="B86" si="30">SUM(B87:B88)</f>
        <v>11202.46</v>
      </c>
      <c r="C86" s="8">
        <f>SUM(C87:C88)</f>
        <v>0</v>
      </c>
      <c r="D86" s="8">
        <f>SUM(D87:D88)</f>
        <v>0</v>
      </c>
      <c r="E86" s="8">
        <f t="shared" ref="E86:F86" si="31">SUM(E87:E88)</f>
        <v>0</v>
      </c>
      <c r="F86" s="8">
        <f t="shared" si="31"/>
        <v>0</v>
      </c>
      <c r="H86" s="11"/>
    </row>
    <row r="87" spans="1:8" x14ac:dyDescent="0.25">
      <c r="A87" s="2" t="s">
        <v>103</v>
      </c>
      <c r="B87" s="30">
        <v>9810</v>
      </c>
      <c r="C87" s="30">
        <v>0</v>
      </c>
      <c r="D87" s="30">
        <f>E87-C87</f>
        <v>0</v>
      </c>
      <c r="E87" s="30">
        <v>0</v>
      </c>
      <c r="F87" s="30">
        <v>0</v>
      </c>
      <c r="H87" s="11"/>
    </row>
    <row r="88" spans="1:8" x14ac:dyDescent="0.25">
      <c r="A88" s="2" t="s">
        <v>104</v>
      </c>
      <c r="B88" s="30">
        <v>1392.46</v>
      </c>
      <c r="C88" s="30">
        <v>0</v>
      </c>
      <c r="D88" s="30">
        <f>E88-C88</f>
        <v>0</v>
      </c>
      <c r="E88" s="30">
        <v>0</v>
      </c>
      <c r="F88" s="30">
        <v>0</v>
      </c>
      <c r="H88" s="11"/>
    </row>
    <row r="89" spans="1:8" x14ac:dyDescent="0.25">
      <c r="A89" s="7" t="s">
        <v>17</v>
      </c>
      <c r="B89" s="8">
        <f t="shared" ref="B89" si="32">SUM(B90:B91)</f>
        <v>68524.98000000001</v>
      </c>
      <c r="C89" s="8">
        <f t="shared" ref="C89:F89" si="33">SUM(C90:C91)</f>
        <v>20000</v>
      </c>
      <c r="D89" s="8">
        <f t="shared" si="33"/>
        <v>5000</v>
      </c>
      <c r="E89" s="8">
        <f t="shared" si="33"/>
        <v>25000</v>
      </c>
      <c r="F89" s="8">
        <f t="shared" si="33"/>
        <v>19375</v>
      </c>
      <c r="H89" s="11"/>
    </row>
    <row r="90" spans="1:8" x14ac:dyDescent="0.25">
      <c r="A90" s="2" t="s">
        <v>19</v>
      </c>
      <c r="B90" s="30">
        <v>23650</v>
      </c>
      <c r="C90" s="30">
        <v>20000</v>
      </c>
      <c r="D90" s="30">
        <f>E90-C90</f>
        <v>5000</v>
      </c>
      <c r="E90" s="30">
        <v>25000</v>
      </c>
      <c r="F90" s="30">
        <v>9375</v>
      </c>
      <c r="H90" s="11"/>
    </row>
    <row r="91" spans="1:8" x14ac:dyDescent="0.25">
      <c r="A91" s="2" t="s">
        <v>18</v>
      </c>
      <c r="B91" s="30">
        <v>44874.98</v>
      </c>
      <c r="C91" s="30">
        <v>0</v>
      </c>
      <c r="D91" s="30">
        <f>E91-C91</f>
        <v>0</v>
      </c>
      <c r="E91" s="30">
        <v>0</v>
      </c>
      <c r="F91" s="30">
        <v>10000</v>
      </c>
      <c r="H91" s="11"/>
    </row>
    <row r="92" spans="1:8" x14ac:dyDescent="0.25">
      <c r="A92" s="7" t="s">
        <v>20</v>
      </c>
      <c r="B92" s="8">
        <f t="shared" ref="B92" si="34">SUM(B93:B95)</f>
        <v>31268.71</v>
      </c>
      <c r="C92" s="8">
        <f t="shared" ref="C92:F92" si="35">SUM(C93:C95)</f>
        <v>0</v>
      </c>
      <c r="D92" s="8">
        <f t="shared" si="35"/>
        <v>0</v>
      </c>
      <c r="E92" s="8">
        <f t="shared" si="35"/>
        <v>0</v>
      </c>
      <c r="F92" s="8">
        <f t="shared" si="35"/>
        <v>8086.25</v>
      </c>
      <c r="H92" s="11"/>
    </row>
    <row r="93" spans="1:8" x14ac:dyDescent="0.25">
      <c r="A93" s="2" t="s">
        <v>21</v>
      </c>
      <c r="B93" s="30">
        <v>1051.93</v>
      </c>
      <c r="C93" s="30">
        <v>0</v>
      </c>
      <c r="D93" s="30">
        <f>E93-C93</f>
        <v>0</v>
      </c>
      <c r="E93" s="30">
        <v>0</v>
      </c>
      <c r="F93" s="30">
        <v>836.26</v>
      </c>
      <c r="H93" s="11"/>
    </row>
    <row r="94" spans="1:8" x14ac:dyDescent="0.25">
      <c r="A94" s="2" t="s">
        <v>22</v>
      </c>
      <c r="B94" s="30">
        <v>12300.71</v>
      </c>
      <c r="C94" s="30">
        <v>0</v>
      </c>
      <c r="D94" s="30">
        <f t="shared" ref="D94:D95" si="36">E94-C94</f>
        <v>0</v>
      </c>
      <c r="E94" s="30">
        <v>0</v>
      </c>
      <c r="F94" s="30">
        <v>4959.8999999999996</v>
      </c>
      <c r="H94" s="11"/>
    </row>
    <row r="95" spans="1:8" x14ac:dyDescent="0.25">
      <c r="A95" s="2" t="s">
        <v>81</v>
      </c>
      <c r="B95" s="30">
        <v>17916.07</v>
      </c>
      <c r="C95" s="30">
        <v>0</v>
      </c>
      <c r="D95" s="30">
        <f t="shared" si="36"/>
        <v>0</v>
      </c>
      <c r="E95" s="30">
        <v>0</v>
      </c>
      <c r="F95" s="30">
        <v>2290.09</v>
      </c>
      <c r="H95" s="11"/>
    </row>
    <row r="96" spans="1:8" ht="31.5" x14ac:dyDescent="0.25">
      <c r="A96" s="39" t="s">
        <v>73</v>
      </c>
      <c r="B96" s="34">
        <f>B97+B175+B215+B226+B255+B259+B251+B211</f>
        <v>2080012.9699999997</v>
      </c>
      <c r="C96" s="34">
        <f>C97+C175+C215+C226+C255+C259+C251+C211</f>
        <v>1730900</v>
      </c>
      <c r="D96" s="34">
        <f>D97+D175+D215+D226+D255+D259+D251+D211</f>
        <v>991600</v>
      </c>
      <c r="E96" s="34">
        <f>E97+E175+E215+E226+E255+E259+E251+E211</f>
        <v>2722500</v>
      </c>
      <c r="F96" s="34">
        <f>F97+F175+F215+F226+F255+F259+F251+F211</f>
        <v>1018094.7100000001</v>
      </c>
      <c r="H96" s="11"/>
    </row>
    <row r="97" spans="1:8" x14ac:dyDescent="0.25">
      <c r="A97" s="43" t="s">
        <v>74</v>
      </c>
      <c r="B97" s="37">
        <f>B98+B104+B112+B134</f>
        <v>707346.85</v>
      </c>
      <c r="C97" s="37">
        <f>C98+C104+C112+C134</f>
        <v>292100</v>
      </c>
      <c r="D97" s="37">
        <f>D98+D104+D112+D134</f>
        <v>389700</v>
      </c>
      <c r="E97" s="37">
        <f>E98+E104+E112+E134</f>
        <v>681800</v>
      </c>
      <c r="F97" s="37">
        <f>F98+F104+F112+F134</f>
        <v>289597.14</v>
      </c>
      <c r="H97" s="11"/>
    </row>
    <row r="98" spans="1:8" x14ac:dyDescent="0.25">
      <c r="A98" s="20" t="s">
        <v>75</v>
      </c>
      <c r="B98" s="19">
        <f t="shared" ref="B98:F98" si="37">B101</f>
        <v>353344.54</v>
      </c>
      <c r="C98" s="19">
        <f>C101+C99</f>
        <v>0</v>
      </c>
      <c r="D98" s="19">
        <f>D101+D99</f>
        <v>429700</v>
      </c>
      <c r="E98" s="19">
        <f>E101+E99</f>
        <v>429700</v>
      </c>
      <c r="F98" s="19">
        <f t="shared" si="37"/>
        <v>0</v>
      </c>
      <c r="H98" s="11"/>
    </row>
    <row r="99" spans="1:8" x14ac:dyDescent="0.25">
      <c r="A99" s="7" t="s">
        <v>32</v>
      </c>
      <c r="B99" s="8">
        <f>B100</f>
        <v>0</v>
      </c>
      <c r="C99" s="8">
        <f t="shared" ref="C99:F99" si="38">C100</f>
        <v>0</v>
      </c>
      <c r="D99" s="8">
        <f t="shared" si="38"/>
        <v>250000</v>
      </c>
      <c r="E99" s="8">
        <f t="shared" si="38"/>
        <v>250000</v>
      </c>
      <c r="F99" s="8">
        <f t="shared" si="38"/>
        <v>0</v>
      </c>
      <c r="H99" s="11"/>
    </row>
    <row r="100" spans="1:8" x14ac:dyDescent="0.25">
      <c r="A100" s="4" t="s">
        <v>38</v>
      </c>
      <c r="B100" s="30">
        <v>0</v>
      </c>
      <c r="C100" s="30">
        <v>0</v>
      </c>
      <c r="D100" s="30">
        <f>E100-C100</f>
        <v>250000</v>
      </c>
      <c r="E100" s="30">
        <v>250000</v>
      </c>
      <c r="F100" s="30">
        <v>0</v>
      </c>
      <c r="H100" s="11"/>
    </row>
    <row r="101" spans="1:8" x14ac:dyDescent="0.25">
      <c r="A101" s="7" t="s">
        <v>76</v>
      </c>
      <c r="B101" s="8">
        <f>SUM(B102:B103)</f>
        <v>353344.54</v>
      </c>
      <c r="C101" s="8">
        <f>SUM(C102:C103)</f>
        <v>0</v>
      </c>
      <c r="D101" s="8">
        <f>SUM(D102:D103)</f>
        <v>179700</v>
      </c>
      <c r="E101" s="8">
        <f>SUM(E102:E103)</f>
        <v>179700</v>
      </c>
      <c r="F101" s="8">
        <f>SUM(F102:F103)</f>
        <v>0</v>
      </c>
      <c r="H101" s="11"/>
    </row>
    <row r="102" spans="1:8" x14ac:dyDescent="0.25">
      <c r="A102" s="4" t="s">
        <v>77</v>
      </c>
      <c r="B102" s="30">
        <v>351794.54</v>
      </c>
      <c r="C102" s="30">
        <v>0</v>
      </c>
      <c r="D102" s="30">
        <f>E102-C102</f>
        <v>179000</v>
      </c>
      <c r="E102" s="30">
        <v>179000</v>
      </c>
      <c r="F102" s="30">
        <v>0</v>
      </c>
      <c r="H102" s="11"/>
    </row>
    <row r="103" spans="1:8" x14ac:dyDescent="0.25">
      <c r="A103" s="4" t="s">
        <v>78</v>
      </c>
      <c r="B103" s="30">
        <v>1550</v>
      </c>
      <c r="C103" s="30">
        <v>0</v>
      </c>
      <c r="D103" s="30">
        <f>E103-C103</f>
        <v>700</v>
      </c>
      <c r="E103" s="30">
        <v>700</v>
      </c>
      <c r="F103" s="30">
        <v>0</v>
      </c>
      <c r="H103" s="11"/>
    </row>
    <row r="104" spans="1:8" x14ac:dyDescent="0.25">
      <c r="A104" s="18" t="s">
        <v>90</v>
      </c>
      <c r="B104" s="19">
        <f>B105+B107+B109</f>
        <v>0</v>
      </c>
      <c r="C104" s="19">
        <f t="shared" ref="C104:F104" si="39">C105+C107+C109</f>
        <v>0</v>
      </c>
      <c r="D104" s="19">
        <f t="shared" si="39"/>
        <v>8000</v>
      </c>
      <c r="E104" s="19">
        <f t="shared" si="39"/>
        <v>8000</v>
      </c>
      <c r="F104" s="19">
        <f t="shared" si="39"/>
        <v>0</v>
      </c>
      <c r="H104" s="11"/>
    </row>
    <row r="105" spans="1:8" x14ac:dyDescent="0.25">
      <c r="A105" s="7" t="s">
        <v>32</v>
      </c>
      <c r="B105" s="8">
        <f t="shared" ref="B105:F105" si="40">B106</f>
        <v>0</v>
      </c>
      <c r="C105" s="8">
        <f>C106</f>
        <v>0</v>
      </c>
      <c r="D105" s="8">
        <f>D106</f>
        <v>0</v>
      </c>
      <c r="E105" s="8">
        <f t="shared" si="40"/>
        <v>0</v>
      </c>
      <c r="F105" s="8">
        <f t="shared" si="40"/>
        <v>0</v>
      </c>
      <c r="H105" s="11"/>
    </row>
    <row r="106" spans="1:8" x14ac:dyDescent="0.25">
      <c r="A106" s="4" t="s">
        <v>42</v>
      </c>
      <c r="B106" s="31">
        <v>0</v>
      </c>
      <c r="C106" s="31">
        <f t="shared" ref="C106:D107" si="41">C107</f>
        <v>0</v>
      </c>
      <c r="D106" s="31">
        <f>E106-C106</f>
        <v>0</v>
      </c>
      <c r="E106" s="31">
        <v>0</v>
      </c>
      <c r="F106" s="31">
        <v>0</v>
      </c>
      <c r="H106" s="11"/>
    </row>
    <row r="107" spans="1:8" x14ac:dyDescent="0.25">
      <c r="A107" s="7" t="s">
        <v>17</v>
      </c>
      <c r="B107" s="8">
        <f t="shared" ref="B107" si="42">B108</f>
        <v>0</v>
      </c>
      <c r="C107" s="8">
        <f t="shared" si="41"/>
        <v>0</v>
      </c>
      <c r="D107" s="8">
        <f t="shared" si="41"/>
        <v>8000</v>
      </c>
      <c r="E107" s="8">
        <f t="shared" ref="E107" si="43">E108</f>
        <v>8000</v>
      </c>
      <c r="F107" s="8">
        <f t="shared" ref="F107" si="44">F108</f>
        <v>0</v>
      </c>
      <c r="H107" s="11"/>
    </row>
    <row r="108" spans="1:8" x14ac:dyDescent="0.25">
      <c r="A108" s="4" t="s">
        <v>123</v>
      </c>
      <c r="B108" s="31">
        <v>0</v>
      </c>
      <c r="C108" s="31">
        <v>0</v>
      </c>
      <c r="D108" s="31">
        <f>E108-C108</f>
        <v>8000</v>
      </c>
      <c r="E108" s="31">
        <v>8000</v>
      </c>
      <c r="F108" s="31">
        <v>0</v>
      </c>
      <c r="H108" s="11"/>
    </row>
    <row r="109" spans="1:8" x14ac:dyDescent="0.25">
      <c r="A109" s="7" t="s">
        <v>93</v>
      </c>
      <c r="B109" s="9">
        <f>SUM(B110:B111)</f>
        <v>0</v>
      </c>
      <c r="C109" s="9">
        <f t="shared" ref="C109:E109" si="45">SUM(C110:C111)</f>
        <v>0</v>
      </c>
      <c r="D109" s="9">
        <f t="shared" si="45"/>
        <v>0</v>
      </c>
      <c r="E109" s="9">
        <f t="shared" si="45"/>
        <v>0</v>
      </c>
      <c r="F109" s="9">
        <f>SUM(F110:F111)</f>
        <v>0</v>
      </c>
      <c r="H109" s="11"/>
    </row>
    <row r="110" spans="1:8" x14ac:dyDescent="0.25">
      <c r="A110" s="17" t="s">
        <v>101</v>
      </c>
      <c r="B110" s="30">
        <v>0</v>
      </c>
      <c r="C110" s="30">
        <v>0</v>
      </c>
      <c r="D110" s="30">
        <f>E110-C110</f>
        <v>0</v>
      </c>
      <c r="E110" s="30">
        <v>0</v>
      </c>
      <c r="F110" s="30">
        <v>0</v>
      </c>
      <c r="H110" s="11"/>
    </row>
    <row r="111" spans="1:8" x14ac:dyDescent="0.25">
      <c r="A111" s="17" t="s">
        <v>111</v>
      </c>
      <c r="B111" s="30">
        <v>0</v>
      </c>
      <c r="C111" s="30">
        <v>0</v>
      </c>
      <c r="D111" s="30">
        <f>E111-C111</f>
        <v>0</v>
      </c>
      <c r="E111" s="30">
        <v>0</v>
      </c>
      <c r="F111" s="30">
        <v>0</v>
      </c>
      <c r="H111" s="11"/>
    </row>
    <row r="112" spans="1:8" x14ac:dyDescent="0.25">
      <c r="A112" s="18" t="s">
        <v>91</v>
      </c>
      <c r="B112" s="19">
        <f>B132+B113+B119+B124+B127+B130+B115</f>
        <v>45670</v>
      </c>
      <c r="C112" s="19">
        <f t="shared" ref="C112:F112" si="46">C132+C113+C119+C124+C127+C130+C115</f>
        <v>0</v>
      </c>
      <c r="D112" s="19">
        <f t="shared" si="46"/>
        <v>118400</v>
      </c>
      <c r="E112" s="19">
        <f t="shared" si="46"/>
        <v>118400</v>
      </c>
      <c r="F112" s="19">
        <f t="shared" si="46"/>
        <v>118495.99999999999</v>
      </c>
      <c r="H112" s="11"/>
    </row>
    <row r="113" spans="1:8" x14ac:dyDescent="0.25">
      <c r="A113" s="15" t="s">
        <v>80</v>
      </c>
      <c r="B113" s="8">
        <f>B114</f>
        <v>0</v>
      </c>
      <c r="C113" s="8">
        <f t="shared" ref="C113:F113" si="47">C114</f>
        <v>0</v>
      </c>
      <c r="D113" s="8">
        <f t="shared" si="47"/>
        <v>100</v>
      </c>
      <c r="E113" s="8">
        <f t="shared" si="47"/>
        <v>100</v>
      </c>
      <c r="F113" s="8">
        <f t="shared" si="47"/>
        <v>54.54</v>
      </c>
      <c r="H113" s="11"/>
    </row>
    <row r="114" spans="1:8" x14ac:dyDescent="0.25">
      <c r="A114" s="14" t="s">
        <v>12</v>
      </c>
      <c r="B114" s="31">
        <v>0</v>
      </c>
      <c r="C114" s="31">
        <v>0</v>
      </c>
      <c r="D114" s="31">
        <f>E114-C114</f>
        <v>100</v>
      </c>
      <c r="E114" s="31">
        <v>100</v>
      </c>
      <c r="F114" s="31">
        <v>54.54</v>
      </c>
      <c r="H114" s="11"/>
    </row>
    <row r="115" spans="1:8" x14ac:dyDescent="0.25">
      <c r="A115" s="15" t="s">
        <v>15</v>
      </c>
      <c r="B115" s="8">
        <f>SUM(B116:B118)</f>
        <v>0</v>
      </c>
      <c r="C115" s="8">
        <f t="shared" ref="C115:F115" si="48">SUM(C116:C118)</f>
        <v>0</v>
      </c>
      <c r="D115" s="8">
        <f t="shared" si="48"/>
        <v>95700</v>
      </c>
      <c r="E115" s="8">
        <f t="shared" si="48"/>
        <v>95700</v>
      </c>
      <c r="F115" s="8">
        <f t="shared" si="48"/>
        <v>94753.01999999999</v>
      </c>
      <c r="H115" s="11"/>
    </row>
    <row r="116" spans="1:8" x14ac:dyDescent="0.25">
      <c r="A116" s="14" t="s">
        <v>27</v>
      </c>
      <c r="B116" s="31">
        <v>0</v>
      </c>
      <c r="C116" s="31">
        <v>0</v>
      </c>
      <c r="D116" s="31">
        <f>E116-C116</f>
        <v>69000</v>
      </c>
      <c r="E116" s="31">
        <v>69000</v>
      </c>
      <c r="F116" s="31">
        <v>68826.899999999994</v>
      </c>
      <c r="H116" s="11"/>
    </row>
    <row r="117" spans="1:8" x14ac:dyDescent="0.25">
      <c r="A117" s="14" t="s">
        <v>29</v>
      </c>
      <c r="B117" s="31">
        <v>0</v>
      </c>
      <c r="C117" s="31">
        <v>0</v>
      </c>
      <c r="D117" s="31">
        <f t="shared" ref="D117:D118" si="49">E117-C117</f>
        <v>12700</v>
      </c>
      <c r="E117" s="31">
        <v>12700</v>
      </c>
      <c r="F117" s="31">
        <v>12660</v>
      </c>
      <c r="H117" s="11"/>
    </row>
    <row r="118" spans="1:8" x14ac:dyDescent="0.25">
      <c r="A118" s="14" t="s">
        <v>125</v>
      </c>
      <c r="B118" s="31">
        <v>0</v>
      </c>
      <c r="C118" s="31">
        <v>0</v>
      </c>
      <c r="D118" s="31">
        <f t="shared" si="49"/>
        <v>14000</v>
      </c>
      <c r="E118" s="31">
        <v>14000</v>
      </c>
      <c r="F118" s="31">
        <v>13266.12</v>
      </c>
      <c r="H118" s="11"/>
    </row>
    <row r="119" spans="1:8" x14ac:dyDescent="0.25">
      <c r="A119" s="15" t="s">
        <v>32</v>
      </c>
      <c r="B119" s="8">
        <f t="shared" ref="B119" si="50">SUM(B120:B123)</f>
        <v>0</v>
      </c>
      <c r="C119" s="8">
        <f t="shared" ref="C119:F119" si="51">SUM(C120:C123)</f>
        <v>0</v>
      </c>
      <c r="D119" s="8">
        <f t="shared" si="51"/>
        <v>5000</v>
      </c>
      <c r="E119" s="8">
        <f t="shared" si="51"/>
        <v>5000</v>
      </c>
      <c r="F119" s="8">
        <f t="shared" si="51"/>
        <v>707.81</v>
      </c>
      <c r="H119" s="11"/>
    </row>
    <row r="120" spans="1:8" ht="12.75" customHeight="1" x14ac:dyDescent="0.25">
      <c r="A120" s="14" t="s">
        <v>33</v>
      </c>
      <c r="B120" s="31">
        <v>0</v>
      </c>
      <c r="C120" s="31">
        <v>0</v>
      </c>
      <c r="D120" s="31">
        <f>E120-C120</f>
        <v>4000</v>
      </c>
      <c r="E120" s="31">
        <v>4000</v>
      </c>
      <c r="F120" s="31">
        <v>207.81</v>
      </c>
      <c r="H120" s="11"/>
    </row>
    <row r="121" spans="1:8" ht="12.75" customHeight="1" x14ac:dyDescent="0.25">
      <c r="A121" s="16" t="s">
        <v>34</v>
      </c>
      <c r="B121" s="31">
        <v>0</v>
      </c>
      <c r="C121" s="31">
        <v>0</v>
      </c>
      <c r="D121" s="31">
        <f t="shared" ref="D121:D122" si="52">E121-C121</f>
        <v>0</v>
      </c>
      <c r="E121" s="31">
        <v>0</v>
      </c>
      <c r="F121" s="31">
        <v>0</v>
      </c>
      <c r="H121" s="11"/>
    </row>
    <row r="122" spans="1:8" ht="14.25" customHeight="1" x14ac:dyDescent="0.25">
      <c r="A122" s="14" t="s">
        <v>37</v>
      </c>
      <c r="B122" s="31">
        <v>0</v>
      </c>
      <c r="C122" s="31">
        <v>0</v>
      </c>
      <c r="D122" s="31">
        <f t="shared" si="52"/>
        <v>1000</v>
      </c>
      <c r="E122" s="31">
        <v>1000</v>
      </c>
      <c r="F122" s="31">
        <v>500</v>
      </c>
      <c r="H122" s="11"/>
    </row>
    <row r="123" spans="1:8" x14ac:dyDescent="0.25">
      <c r="A123" s="14" t="s">
        <v>42</v>
      </c>
      <c r="B123" s="31">
        <v>0</v>
      </c>
      <c r="C123" s="31">
        <v>0</v>
      </c>
      <c r="D123" s="31">
        <f>E123-C123</f>
        <v>0</v>
      </c>
      <c r="E123" s="31">
        <v>0</v>
      </c>
      <c r="F123" s="31">
        <v>0</v>
      </c>
      <c r="H123" s="11"/>
    </row>
    <row r="124" spans="1:8" x14ac:dyDescent="0.25">
      <c r="A124" s="15" t="s">
        <v>44</v>
      </c>
      <c r="B124" s="8">
        <f t="shared" ref="B124" si="53">SUM(B125:B126)</f>
        <v>0</v>
      </c>
      <c r="C124" s="8">
        <f>SUM(C125:C126)</f>
        <v>0</v>
      </c>
      <c r="D124" s="8">
        <f>SUM(D125:D126)</f>
        <v>17600</v>
      </c>
      <c r="E124" s="8">
        <f t="shared" ref="E124:F124" si="54">SUM(E125:E126)</f>
        <v>17600</v>
      </c>
      <c r="F124" s="8">
        <f t="shared" si="54"/>
        <v>22980.629999999997</v>
      </c>
      <c r="H124" s="11"/>
    </row>
    <row r="125" spans="1:8" x14ac:dyDescent="0.25">
      <c r="A125" s="14" t="s">
        <v>48</v>
      </c>
      <c r="B125" s="31">
        <v>0</v>
      </c>
      <c r="C125" s="31">
        <v>0</v>
      </c>
      <c r="D125" s="31">
        <f>E125-C125</f>
        <v>16600</v>
      </c>
      <c r="E125" s="31">
        <v>16600</v>
      </c>
      <c r="F125" s="31">
        <v>22253.46</v>
      </c>
      <c r="H125" s="11"/>
    </row>
    <row r="126" spans="1:8" x14ac:dyDescent="0.25">
      <c r="A126" s="14" t="s">
        <v>126</v>
      </c>
      <c r="B126" s="31">
        <v>0</v>
      </c>
      <c r="C126" s="31">
        <v>0</v>
      </c>
      <c r="D126" s="31">
        <f>E126-C126</f>
        <v>1000</v>
      </c>
      <c r="E126" s="31">
        <v>1000</v>
      </c>
      <c r="F126" s="31">
        <v>727.17</v>
      </c>
      <c r="H126" s="11"/>
    </row>
    <row r="127" spans="1:8" x14ac:dyDescent="0.25">
      <c r="A127" s="15" t="s">
        <v>93</v>
      </c>
      <c r="B127" s="8">
        <f>SUM(B128:B129)</f>
        <v>0</v>
      </c>
      <c r="C127" s="8">
        <f>SUM(C128:C129)</f>
        <v>0</v>
      </c>
      <c r="D127" s="8">
        <f>SUM(D128:D129)</f>
        <v>0</v>
      </c>
      <c r="E127" s="8">
        <f>SUM(E128:E129)</f>
        <v>0</v>
      </c>
      <c r="F127" s="8">
        <f>SUM(F128:F129)</f>
        <v>0</v>
      </c>
      <c r="H127" s="11"/>
    </row>
    <row r="128" spans="1:8" x14ac:dyDescent="0.25">
      <c r="A128" s="14" t="s">
        <v>102</v>
      </c>
      <c r="B128" s="31">
        <v>0</v>
      </c>
      <c r="C128" s="31">
        <v>0</v>
      </c>
      <c r="D128" s="31">
        <f>E128-C128</f>
        <v>0</v>
      </c>
      <c r="E128" s="31">
        <v>0</v>
      </c>
      <c r="F128" s="31">
        <v>0</v>
      </c>
      <c r="H128" s="11"/>
    </row>
    <row r="129" spans="1:8" x14ac:dyDescent="0.25">
      <c r="A129" s="14" t="s">
        <v>114</v>
      </c>
      <c r="B129" s="31">
        <v>0</v>
      </c>
      <c r="C129" s="31">
        <v>0</v>
      </c>
      <c r="D129" s="31">
        <f>E129-C129</f>
        <v>0</v>
      </c>
      <c r="E129" s="31">
        <v>0</v>
      </c>
      <c r="F129" s="31">
        <v>0</v>
      </c>
      <c r="H129" s="11"/>
    </row>
    <row r="130" spans="1:8" x14ac:dyDescent="0.25">
      <c r="A130" s="15" t="s">
        <v>113</v>
      </c>
      <c r="B130" s="8">
        <f>B131</f>
        <v>0</v>
      </c>
      <c r="C130" s="8">
        <f t="shared" ref="C130:F130" si="55">C131</f>
        <v>0</v>
      </c>
      <c r="D130" s="8">
        <f t="shared" si="55"/>
        <v>0</v>
      </c>
      <c r="E130" s="8">
        <f t="shared" si="55"/>
        <v>0</v>
      </c>
      <c r="F130" s="8">
        <f t="shared" si="55"/>
        <v>0</v>
      </c>
      <c r="H130" s="11"/>
    </row>
    <row r="131" spans="1:8" x14ac:dyDescent="0.25">
      <c r="A131" s="14" t="s">
        <v>112</v>
      </c>
      <c r="B131" s="31">
        <v>0</v>
      </c>
      <c r="C131" s="31">
        <v>0</v>
      </c>
      <c r="D131" s="31">
        <f>E131-C131</f>
        <v>0</v>
      </c>
      <c r="E131" s="31">
        <v>0</v>
      </c>
      <c r="F131" s="31">
        <v>0</v>
      </c>
      <c r="H131" s="11"/>
    </row>
    <row r="132" spans="1:8" x14ac:dyDescent="0.25">
      <c r="A132" s="15" t="s">
        <v>44</v>
      </c>
      <c r="B132" s="8">
        <f t="shared" ref="B132:F132" si="56">B133</f>
        <v>45670</v>
      </c>
      <c r="C132" s="8">
        <f>C133</f>
        <v>0</v>
      </c>
      <c r="D132" s="8">
        <f>D133</f>
        <v>0</v>
      </c>
      <c r="E132" s="8">
        <f t="shared" si="56"/>
        <v>0</v>
      </c>
      <c r="F132" s="8">
        <f t="shared" si="56"/>
        <v>0</v>
      </c>
      <c r="H132" s="11"/>
    </row>
    <row r="133" spans="1:8" x14ac:dyDescent="0.25">
      <c r="A133" s="4" t="s">
        <v>48</v>
      </c>
      <c r="B133" s="30">
        <v>45670</v>
      </c>
      <c r="C133" s="30">
        <v>0</v>
      </c>
      <c r="D133" s="30">
        <f>E133-C133</f>
        <v>0</v>
      </c>
      <c r="E133" s="30">
        <v>0</v>
      </c>
      <c r="F133" s="30">
        <v>0</v>
      </c>
      <c r="H133" s="11"/>
    </row>
    <row r="134" spans="1:8" x14ac:dyDescent="0.25">
      <c r="A134" s="20" t="s">
        <v>92</v>
      </c>
      <c r="B134" s="19">
        <f t="shared" ref="B134:E134" si="57">B135+B137+B144+B154+B162+B171+B139+B164+B168</f>
        <v>308332.31</v>
      </c>
      <c r="C134" s="19">
        <f t="shared" si="57"/>
        <v>292100</v>
      </c>
      <c r="D134" s="19">
        <f t="shared" si="57"/>
        <v>-166400</v>
      </c>
      <c r="E134" s="19">
        <f t="shared" si="57"/>
        <v>125700</v>
      </c>
      <c r="F134" s="19">
        <f>F135+F137+F144+F154+F162+F171+F139+F164+F168</f>
        <v>171101.14</v>
      </c>
      <c r="H134" s="11"/>
    </row>
    <row r="135" spans="1:8" x14ac:dyDescent="0.25">
      <c r="A135" s="7" t="s">
        <v>3</v>
      </c>
      <c r="B135" s="8">
        <f t="shared" ref="B135:F135" si="58">B136</f>
        <v>25000</v>
      </c>
      <c r="C135" s="8">
        <f>C136</f>
        <v>0</v>
      </c>
      <c r="D135" s="8">
        <f>D136</f>
        <v>0</v>
      </c>
      <c r="E135" s="8">
        <f t="shared" si="58"/>
        <v>0</v>
      </c>
      <c r="F135" s="8">
        <f t="shared" si="58"/>
        <v>0</v>
      </c>
      <c r="H135" s="11"/>
    </row>
    <row r="136" spans="1:8" x14ac:dyDescent="0.25">
      <c r="A136" s="4" t="s">
        <v>4</v>
      </c>
      <c r="B136" s="30">
        <v>25000</v>
      </c>
      <c r="C136" s="30">
        <v>0</v>
      </c>
      <c r="D136" s="30">
        <f>E136-C136</f>
        <v>0</v>
      </c>
      <c r="E136" s="30">
        <v>0</v>
      </c>
      <c r="F136" s="30">
        <v>0</v>
      </c>
      <c r="H136" s="11"/>
    </row>
    <row r="137" spans="1:8" x14ac:dyDescent="0.25">
      <c r="A137" s="7" t="s">
        <v>80</v>
      </c>
      <c r="B137" s="8">
        <f t="shared" ref="B137:F137" si="59">B138</f>
        <v>5000</v>
      </c>
      <c r="C137" s="8">
        <f>C138</f>
        <v>0</v>
      </c>
      <c r="D137" s="8">
        <f>D138</f>
        <v>0</v>
      </c>
      <c r="E137" s="8">
        <f t="shared" si="59"/>
        <v>0</v>
      </c>
      <c r="F137" s="8">
        <f t="shared" si="59"/>
        <v>0</v>
      </c>
      <c r="H137" s="11"/>
    </row>
    <row r="138" spans="1:8" x14ac:dyDescent="0.25">
      <c r="A138" s="4" t="s">
        <v>12</v>
      </c>
      <c r="B138" s="30">
        <v>5000</v>
      </c>
      <c r="C138" s="30">
        <v>0</v>
      </c>
      <c r="D138" s="30">
        <f>E138-C138</f>
        <v>0</v>
      </c>
      <c r="E138" s="30">
        <v>0</v>
      </c>
      <c r="F138" s="30">
        <v>0</v>
      </c>
      <c r="H138" s="11"/>
    </row>
    <row r="139" spans="1:8" x14ac:dyDescent="0.25">
      <c r="A139" s="7" t="s">
        <v>15</v>
      </c>
      <c r="B139" s="8">
        <f t="shared" ref="B139" si="60">SUM(B140:B143)</f>
        <v>111840.53</v>
      </c>
      <c r="C139" s="8">
        <f>SUM(C140:C143)</f>
        <v>0</v>
      </c>
      <c r="D139" s="8">
        <f>SUM(D140:D143)</f>
        <v>13200</v>
      </c>
      <c r="E139" s="8">
        <f t="shared" ref="E139:F139" si="61">SUM(E140:E143)</f>
        <v>13200</v>
      </c>
      <c r="F139" s="8">
        <f t="shared" si="61"/>
        <v>13449.6</v>
      </c>
      <c r="H139" s="11"/>
    </row>
    <row r="140" spans="1:8" x14ac:dyDescent="0.25">
      <c r="A140" s="2" t="s">
        <v>27</v>
      </c>
      <c r="B140" s="30">
        <v>62619.12</v>
      </c>
      <c r="C140" s="30">
        <v>0</v>
      </c>
      <c r="D140" s="30">
        <f>E140-C140</f>
        <v>0</v>
      </c>
      <c r="E140" s="30">
        <v>0</v>
      </c>
      <c r="F140" s="30">
        <v>600</v>
      </c>
      <c r="H140" s="11"/>
    </row>
    <row r="141" spans="1:8" x14ac:dyDescent="0.25">
      <c r="A141" s="2" t="s">
        <v>28</v>
      </c>
      <c r="B141" s="30">
        <v>0</v>
      </c>
      <c r="C141" s="30">
        <v>0</v>
      </c>
      <c r="D141" s="30">
        <f t="shared" ref="D141:D143" si="62">E141-C141</f>
        <v>3200</v>
      </c>
      <c r="E141" s="30">
        <v>3200</v>
      </c>
      <c r="F141" s="30">
        <v>3019</v>
      </c>
      <c r="H141" s="11"/>
    </row>
    <row r="142" spans="1:8" x14ac:dyDescent="0.25">
      <c r="A142" s="2" t="s">
        <v>29</v>
      </c>
      <c r="B142" s="30">
        <v>20525.240000000002</v>
      </c>
      <c r="C142" s="30">
        <v>0</v>
      </c>
      <c r="D142" s="30">
        <f t="shared" si="62"/>
        <v>10000</v>
      </c>
      <c r="E142" s="30">
        <v>10000</v>
      </c>
      <c r="F142" s="30">
        <v>9830.6</v>
      </c>
      <c r="H142" s="11"/>
    </row>
    <row r="143" spans="1:8" x14ac:dyDescent="0.25">
      <c r="A143" s="2" t="s">
        <v>30</v>
      </c>
      <c r="B143" s="30">
        <v>28696.17</v>
      </c>
      <c r="C143" s="30">
        <v>0</v>
      </c>
      <c r="D143" s="30">
        <f t="shared" si="62"/>
        <v>0</v>
      </c>
      <c r="E143" s="30">
        <v>0</v>
      </c>
      <c r="F143" s="30">
        <v>0</v>
      </c>
      <c r="H143" s="11"/>
    </row>
    <row r="144" spans="1:8" x14ac:dyDescent="0.25">
      <c r="A144" s="7" t="s">
        <v>32</v>
      </c>
      <c r="B144" s="8">
        <f>SUM(B145:B152)</f>
        <v>130011.59</v>
      </c>
      <c r="C144" s="8">
        <f>SUM(C145:C152)</f>
        <v>222000</v>
      </c>
      <c r="D144" s="8">
        <f>SUM(D145:D152)</f>
        <v>-121000</v>
      </c>
      <c r="E144" s="8">
        <f>SUM(E145:E152)</f>
        <v>101000</v>
      </c>
      <c r="F144" s="8">
        <f>SUM(F145:F152)</f>
        <v>97179.94</v>
      </c>
      <c r="H144" s="11"/>
    </row>
    <row r="145" spans="1:8" x14ac:dyDescent="0.25">
      <c r="A145" s="2" t="s">
        <v>33</v>
      </c>
      <c r="B145" s="30">
        <v>4042.82</v>
      </c>
      <c r="C145" s="30">
        <v>0</v>
      </c>
      <c r="D145" s="30">
        <f>E145-C145</f>
        <v>1000</v>
      </c>
      <c r="E145" s="30">
        <v>1000</v>
      </c>
      <c r="F145" s="30">
        <v>0</v>
      </c>
      <c r="H145" s="11"/>
    </row>
    <row r="146" spans="1:8" x14ac:dyDescent="0.25">
      <c r="A146" s="4" t="s">
        <v>35</v>
      </c>
      <c r="B146" s="30">
        <v>1401.08</v>
      </c>
      <c r="C146" s="30">
        <v>10000</v>
      </c>
      <c r="D146" s="30">
        <f t="shared" ref="D146:D153" si="63">E146-C146</f>
        <v>-10000</v>
      </c>
      <c r="E146" s="30">
        <v>0</v>
      </c>
      <c r="F146" s="30">
        <v>0</v>
      </c>
      <c r="H146" s="11"/>
    </row>
    <row r="147" spans="1:8" x14ac:dyDescent="0.25">
      <c r="A147" s="4" t="s">
        <v>36</v>
      </c>
      <c r="B147" s="30">
        <v>2042.13</v>
      </c>
      <c r="C147" s="30">
        <v>10000</v>
      </c>
      <c r="D147" s="30">
        <f t="shared" si="63"/>
        <v>-10000</v>
      </c>
      <c r="E147" s="30">
        <v>0</v>
      </c>
      <c r="F147" s="30">
        <v>0</v>
      </c>
      <c r="H147" s="11"/>
    </row>
    <row r="148" spans="1:8" x14ac:dyDescent="0.25">
      <c r="A148" s="4" t="s">
        <v>37</v>
      </c>
      <c r="B148" s="30">
        <v>385.75</v>
      </c>
      <c r="C148" s="30">
        <v>0</v>
      </c>
      <c r="D148" s="30">
        <f t="shared" si="63"/>
        <v>0</v>
      </c>
      <c r="E148" s="30">
        <v>0</v>
      </c>
      <c r="F148" s="30">
        <v>195.88</v>
      </c>
      <c r="H148" s="11"/>
    </row>
    <row r="149" spans="1:8" x14ac:dyDescent="0.25">
      <c r="A149" s="4" t="s">
        <v>88</v>
      </c>
      <c r="B149" s="30">
        <v>94179.15</v>
      </c>
      <c r="C149" s="30">
        <v>150000</v>
      </c>
      <c r="D149" s="30">
        <f t="shared" si="63"/>
        <v>-150000</v>
      </c>
      <c r="E149" s="30">
        <v>0</v>
      </c>
      <c r="F149" s="30">
        <v>68995.31</v>
      </c>
      <c r="H149" s="11"/>
    </row>
    <row r="150" spans="1:8" x14ac:dyDescent="0.25">
      <c r="A150" s="4" t="s">
        <v>38</v>
      </c>
      <c r="B150" s="30">
        <v>25098.66</v>
      </c>
      <c r="C150" s="30">
        <v>20000</v>
      </c>
      <c r="D150" s="30">
        <f t="shared" si="63"/>
        <v>80000</v>
      </c>
      <c r="E150" s="30">
        <v>100000</v>
      </c>
      <c r="F150" s="30">
        <v>27988.75</v>
      </c>
      <c r="H150" s="11"/>
    </row>
    <row r="151" spans="1:8" x14ac:dyDescent="0.25">
      <c r="A151" s="4" t="s">
        <v>41</v>
      </c>
      <c r="B151" s="30">
        <v>0</v>
      </c>
      <c r="C151" s="30">
        <v>30000</v>
      </c>
      <c r="D151" s="30">
        <f t="shared" si="63"/>
        <v>-30000</v>
      </c>
      <c r="E151" s="30">
        <v>0</v>
      </c>
      <c r="F151" s="30">
        <v>0</v>
      </c>
      <c r="H151" s="11"/>
    </row>
    <row r="152" spans="1:8" x14ac:dyDescent="0.25">
      <c r="A152" s="4" t="s">
        <v>42</v>
      </c>
      <c r="B152" s="30">
        <v>2862</v>
      </c>
      <c r="C152" s="30">
        <v>2000</v>
      </c>
      <c r="D152" s="30">
        <f t="shared" si="63"/>
        <v>-2000</v>
      </c>
      <c r="E152" s="30">
        <v>0</v>
      </c>
      <c r="F152" s="30">
        <v>0</v>
      </c>
      <c r="H152" s="11"/>
    </row>
    <row r="153" spans="1:8" x14ac:dyDescent="0.25">
      <c r="A153" s="4" t="s">
        <v>40</v>
      </c>
      <c r="B153" s="30">
        <v>0</v>
      </c>
      <c r="C153" s="30">
        <v>0</v>
      </c>
      <c r="D153" s="30">
        <f t="shared" si="63"/>
        <v>0</v>
      </c>
      <c r="E153" s="30">
        <v>0</v>
      </c>
      <c r="F153" s="30">
        <v>0</v>
      </c>
      <c r="H153" s="11"/>
    </row>
    <row r="154" spans="1:8" x14ac:dyDescent="0.25">
      <c r="A154" s="7" t="s">
        <v>44</v>
      </c>
      <c r="B154" s="9">
        <f t="shared" ref="B154" si="64">SUM(B155:B161)</f>
        <v>29592.11</v>
      </c>
      <c r="C154" s="9">
        <f t="shared" ref="C154:F154" si="65">SUM(C155:C161)</f>
        <v>70100</v>
      </c>
      <c r="D154" s="9">
        <f t="shared" si="65"/>
        <v>-58600</v>
      </c>
      <c r="E154" s="9">
        <f t="shared" si="65"/>
        <v>11500</v>
      </c>
      <c r="F154" s="9">
        <f t="shared" si="65"/>
        <v>24088.33</v>
      </c>
      <c r="H154" s="11"/>
    </row>
    <row r="155" spans="1:8" x14ac:dyDescent="0.25">
      <c r="A155" s="4" t="s">
        <v>46</v>
      </c>
      <c r="B155" s="30">
        <v>526.94000000000005</v>
      </c>
      <c r="C155" s="30">
        <v>1000</v>
      </c>
      <c r="D155" s="30">
        <f>E155-C155</f>
        <v>1000</v>
      </c>
      <c r="E155" s="30">
        <v>2000</v>
      </c>
      <c r="F155" s="30">
        <v>374</v>
      </c>
      <c r="H155" s="11"/>
    </row>
    <row r="156" spans="1:8" x14ac:dyDescent="0.25">
      <c r="A156" s="4" t="s">
        <v>48</v>
      </c>
      <c r="B156" s="30">
        <v>7156.37</v>
      </c>
      <c r="C156" s="30">
        <v>61100</v>
      </c>
      <c r="D156" s="30">
        <f t="shared" ref="D156:D160" si="66">E156-C156</f>
        <v>-61100</v>
      </c>
      <c r="E156" s="30">
        <v>0</v>
      </c>
      <c r="F156" s="30">
        <v>0</v>
      </c>
      <c r="H156" s="11"/>
    </row>
    <row r="157" spans="1:8" x14ac:dyDescent="0.25">
      <c r="A157" s="4" t="s">
        <v>49</v>
      </c>
      <c r="B157" s="30">
        <v>6362.5</v>
      </c>
      <c r="C157" s="30">
        <v>5000</v>
      </c>
      <c r="D157" s="30">
        <f t="shared" si="66"/>
        <v>0</v>
      </c>
      <c r="E157" s="30">
        <v>5000</v>
      </c>
      <c r="F157" s="30">
        <v>11273.13</v>
      </c>
      <c r="H157" s="11"/>
    </row>
    <row r="158" spans="1:8" x14ac:dyDescent="0.25">
      <c r="A158" s="4" t="s">
        <v>51</v>
      </c>
      <c r="B158" s="30">
        <v>2586.3000000000002</v>
      </c>
      <c r="C158" s="30">
        <v>3000</v>
      </c>
      <c r="D158" s="30">
        <f t="shared" si="66"/>
        <v>1500</v>
      </c>
      <c r="E158" s="30">
        <v>4500</v>
      </c>
      <c r="F158" s="30">
        <v>1281.2</v>
      </c>
      <c r="H158" s="11"/>
    </row>
    <row r="159" spans="1:8" x14ac:dyDescent="0.25">
      <c r="A159" s="4" t="s">
        <v>105</v>
      </c>
      <c r="B159" s="30">
        <v>12960</v>
      </c>
      <c r="C159" s="30">
        <v>0</v>
      </c>
      <c r="D159" s="30">
        <f t="shared" si="66"/>
        <v>0</v>
      </c>
      <c r="E159" s="30">
        <v>0</v>
      </c>
      <c r="F159" s="30">
        <v>11160</v>
      </c>
      <c r="H159" s="11"/>
    </row>
    <row r="160" spans="1:8" x14ac:dyDescent="0.25">
      <c r="A160" s="4" t="s">
        <v>59</v>
      </c>
      <c r="B160" s="30">
        <v>0</v>
      </c>
      <c r="C160" s="30">
        <v>0</v>
      </c>
      <c r="D160" s="30">
        <f t="shared" si="66"/>
        <v>0</v>
      </c>
      <c r="E160" s="30">
        <v>0</v>
      </c>
      <c r="F160" s="30">
        <v>0</v>
      </c>
      <c r="H160" s="11"/>
    </row>
    <row r="161" spans="1:8" x14ac:dyDescent="0.25">
      <c r="A161" s="4" t="s">
        <v>60</v>
      </c>
      <c r="B161" s="30">
        <v>0</v>
      </c>
      <c r="C161" s="30">
        <v>0</v>
      </c>
      <c r="D161" s="30">
        <f>E161-C161</f>
        <v>0</v>
      </c>
      <c r="E161" s="30">
        <v>0</v>
      </c>
      <c r="F161" s="30">
        <v>0</v>
      </c>
      <c r="H161" s="11"/>
    </row>
    <row r="162" spans="1:8" x14ac:dyDescent="0.25">
      <c r="A162" s="7" t="s">
        <v>17</v>
      </c>
      <c r="B162" s="8">
        <f t="shared" ref="B162:F162" si="67">B163</f>
        <v>2225.58</v>
      </c>
      <c r="C162" s="8">
        <f>C163</f>
        <v>0</v>
      </c>
      <c r="D162" s="8">
        <f>D163</f>
        <v>0</v>
      </c>
      <c r="E162" s="8">
        <f t="shared" si="67"/>
        <v>0</v>
      </c>
      <c r="F162" s="8">
        <f t="shared" si="67"/>
        <v>7020</v>
      </c>
      <c r="H162" s="11"/>
    </row>
    <row r="163" spans="1:8" x14ac:dyDescent="0.25">
      <c r="A163" s="4" t="s">
        <v>65</v>
      </c>
      <c r="B163" s="30">
        <v>2225.58</v>
      </c>
      <c r="C163" s="30">
        <v>0</v>
      </c>
      <c r="D163" s="30">
        <f>E163-C163</f>
        <v>0</v>
      </c>
      <c r="E163" s="30">
        <v>0</v>
      </c>
      <c r="F163" s="30">
        <v>7020</v>
      </c>
      <c r="H163" s="11"/>
    </row>
    <row r="164" spans="1:8" x14ac:dyDescent="0.25">
      <c r="A164" s="7" t="s">
        <v>106</v>
      </c>
      <c r="B164" s="8">
        <f t="shared" ref="B164:E164" si="68">SUM(B165:B167)</f>
        <v>12.5</v>
      </c>
      <c r="C164" s="8">
        <f t="shared" si="68"/>
        <v>0</v>
      </c>
      <c r="D164" s="8">
        <f t="shared" si="68"/>
        <v>0</v>
      </c>
      <c r="E164" s="8">
        <f t="shared" si="68"/>
        <v>0</v>
      </c>
      <c r="F164" s="8">
        <f>SUM(F165:F167)</f>
        <v>185.19</v>
      </c>
      <c r="H164" s="11"/>
    </row>
    <row r="165" spans="1:8" x14ac:dyDescent="0.25">
      <c r="A165" s="4" t="s">
        <v>70</v>
      </c>
      <c r="B165" s="30">
        <v>12.5</v>
      </c>
      <c r="C165" s="30">
        <v>0</v>
      </c>
      <c r="D165" s="30">
        <f>E165-C165</f>
        <v>0</v>
      </c>
      <c r="E165" s="30">
        <v>0</v>
      </c>
      <c r="F165" s="30">
        <v>0</v>
      </c>
      <c r="H165" s="11"/>
    </row>
    <row r="166" spans="1:8" x14ac:dyDescent="0.25">
      <c r="A166" s="4" t="s">
        <v>82</v>
      </c>
      <c r="B166" s="30">
        <v>0</v>
      </c>
      <c r="C166" s="30">
        <v>0</v>
      </c>
      <c r="D166" s="30">
        <f t="shared" ref="D166:D167" si="69">E166-C166</f>
        <v>0</v>
      </c>
      <c r="E166" s="30">
        <v>0</v>
      </c>
      <c r="F166" s="30">
        <v>169.66</v>
      </c>
      <c r="H166" s="11"/>
    </row>
    <row r="167" spans="1:8" x14ac:dyDescent="0.25">
      <c r="A167" s="4" t="s">
        <v>81</v>
      </c>
      <c r="B167" s="30">
        <v>0</v>
      </c>
      <c r="C167" s="30">
        <v>0</v>
      </c>
      <c r="D167" s="30">
        <f t="shared" si="69"/>
        <v>0</v>
      </c>
      <c r="E167" s="30">
        <v>0</v>
      </c>
      <c r="F167" s="30">
        <v>15.53</v>
      </c>
      <c r="H167" s="11"/>
    </row>
    <row r="168" spans="1:8" x14ac:dyDescent="0.25">
      <c r="A168" s="7" t="s">
        <v>76</v>
      </c>
      <c r="B168" s="8">
        <f>SUM(B169:B170)</f>
        <v>0</v>
      </c>
      <c r="C168" s="8">
        <f t="shared" ref="C168:F168" si="70">SUM(C169:C170)</f>
        <v>0</v>
      </c>
      <c r="D168" s="8">
        <f t="shared" si="70"/>
        <v>0</v>
      </c>
      <c r="E168" s="8">
        <f t="shared" si="70"/>
        <v>0</v>
      </c>
      <c r="F168" s="8">
        <f t="shared" si="70"/>
        <v>11815.58</v>
      </c>
      <c r="H168" s="11"/>
    </row>
    <row r="169" spans="1:8" x14ac:dyDescent="0.25">
      <c r="A169" s="4" t="s">
        <v>78</v>
      </c>
      <c r="B169" s="30">
        <v>0</v>
      </c>
      <c r="C169" s="30">
        <v>0</v>
      </c>
      <c r="D169" s="30">
        <f>E169-C169</f>
        <v>0</v>
      </c>
      <c r="E169" s="30">
        <v>0</v>
      </c>
      <c r="F169" s="30">
        <v>8125</v>
      </c>
      <c r="H169" s="11"/>
    </row>
    <row r="170" spans="1:8" x14ac:dyDescent="0.25">
      <c r="A170" s="4" t="s">
        <v>89</v>
      </c>
      <c r="B170" s="30">
        <v>0</v>
      </c>
      <c r="C170" s="30">
        <v>0</v>
      </c>
      <c r="D170" s="30">
        <f>E170-C170</f>
        <v>0</v>
      </c>
      <c r="E170" s="30">
        <v>0</v>
      </c>
      <c r="F170" s="30">
        <v>3690.58</v>
      </c>
      <c r="H170" s="11"/>
    </row>
    <row r="171" spans="1:8" x14ac:dyDescent="0.25">
      <c r="A171" s="7" t="s">
        <v>93</v>
      </c>
      <c r="B171" s="8">
        <f t="shared" ref="B171" si="71">SUM(B172:B174)</f>
        <v>4650</v>
      </c>
      <c r="C171" s="8">
        <f>SUM(C172:C174)</f>
        <v>0</v>
      </c>
      <c r="D171" s="8">
        <f>SUM(D172:D174)</f>
        <v>0</v>
      </c>
      <c r="E171" s="8">
        <f t="shared" ref="E171:F171" si="72">SUM(E172:E174)</f>
        <v>0</v>
      </c>
      <c r="F171" s="8">
        <f t="shared" si="72"/>
        <v>17362.5</v>
      </c>
      <c r="H171" s="11"/>
    </row>
    <row r="172" spans="1:8" x14ac:dyDescent="0.25">
      <c r="A172" s="2" t="s">
        <v>101</v>
      </c>
      <c r="B172" s="30">
        <v>4650</v>
      </c>
      <c r="C172" s="30">
        <v>0</v>
      </c>
      <c r="D172" s="30">
        <f>E172-C172</f>
        <v>0</v>
      </c>
      <c r="E172" s="30">
        <v>0</v>
      </c>
      <c r="F172" s="30">
        <v>17362.5</v>
      </c>
      <c r="H172" s="11"/>
    </row>
    <row r="173" spans="1:8" x14ac:dyDescent="0.25">
      <c r="A173" s="2" t="s">
        <v>94</v>
      </c>
      <c r="B173" s="30">
        <v>0</v>
      </c>
      <c r="C173" s="30">
        <v>0</v>
      </c>
      <c r="D173" s="30">
        <f t="shared" ref="D173:D174" si="73">E173-C173</f>
        <v>0</v>
      </c>
      <c r="E173" s="30">
        <v>0</v>
      </c>
      <c r="F173" s="30">
        <v>0</v>
      </c>
      <c r="H173" s="11"/>
    </row>
    <row r="174" spans="1:8" x14ac:dyDescent="0.25">
      <c r="A174" s="4" t="s">
        <v>95</v>
      </c>
      <c r="B174" s="30">
        <v>0</v>
      </c>
      <c r="C174" s="30">
        <v>0</v>
      </c>
      <c r="D174" s="30">
        <f t="shared" si="73"/>
        <v>0</v>
      </c>
      <c r="E174" s="30">
        <v>0</v>
      </c>
      <c r="F174" s="30">
        <v>0</v>
      </c>
      <c r="H174" s="11"/>
    </row>
    <row r="175" spans="1:8" x14ac:dyDescent="0.25">
      <c r="A175" s="43" t="s">
        <v>79</v>
      </c>
      <c r="B175" s="37">
        <f>B176+B198</f>
        <v>669231.31999999983</v>
      </c>
      <c r="C175" s="37">
        <f>C176</f>
        <v>701400</v>
      </c>
      <c r="D175" s="37">
        <f>D176+D198</f>
        <v>235000</v>
      </c>
      <c r="E175" s="37">
        <f>E176+E198</f>
        <v>936400</v>
      </c>
      <c r="F175" s="37">
        <f>F176+F198</f>
        <v>300670.38</v>
      </c>
      <c r="H175" s="11"/>
    </row>
    <row r="176" spans="1:8" x14ac:dyDescent="0.25">
      <c r="A176" s="18" t="s">
        <v>75</v>
      </c>
      <c r="B176" s="19">
        <f t="shared" ref="B176" si="74">B177+B180+B186+B190+B192+B194</f>
        <v>669231.31999999983</v>
      </c>
      <c r="C176" s="19">
        <f>C177+C180+C186+C190+C192+C194</f>
        <v>701400</v>
      </c>
      <c r="D176" s="19">
        <f>D177+D180+D186+D190+D192+D194</f>
        <v>0</v>
      </c>
      <c r="E176" s="19">
        <f t="shared" ref="E176:F176" si="75">E177+E180+E186+E190+E192+E194</f>
        <v>701400</v>
      </c>
      <c r="F176" s="19">
        <f t="shared" si="75"/>
        <v>300670.38</v>
      </c>
      <c r="H176" s="11"/>
    </row>
    <row r="177" spans="1:8" x14ac:dyDescent="0.25">
      <c r="A177" s="7" t="s">
        <v>3</v>
      </c>
      <c r="B177" s="8">
        <f t="shared" ref="B177" si="76">SUM(B178:B179)</f>
        <v>545430.28999999992</v>
      </c>
      <c r="C177" s="8">
        <f>SUM(C178:C179)</f>
        <v>570000</v>
      </c>
      <c r="D177" s="8">
        <f>SUM(D178:D179)</f>
        <v>-20000</v>
      </c>
      <c r="E177" s="8">
        <f t="shared" ref="E177:F177" si="77">SUM(E178:E179)</f>
        <v>550000</v>
      </c>
      <c r="F177" s="8">
        <f t="shared" si="77"/>
        <v>242683.8</v>
      </c>
      <c r="H177" s="11"/>
    </row>
    <row r="178" spans="1:8" x14ac:dyDescent="0.25">
      <c r="A178" s="4" t="s">
        <v>4</v>
      </c>
      <c r="B178" s="30">
        <v>534304.97</v>
      </c>
      <c r="C178" s="30">
        <v>570000</v>
      </c>
      <c r="D178" s="30">
        <f>E178-C178</f>
        <v>-20000</v>
      </c>
      <c r="E178" s="30">
        <v>550000</v>
      </c>
      <c r="F178" s="30">
        <v>242683.8</v>
      </c>
      <c r="H178" s="11"/>
    </row>
    <row r="179" spans="1:8" x14ac:dyDescent="0.25">
      <c r="A179" s="4" t="s">
        <v>5</v>
      </c>
      <c r="B179" s="30">
        <v>11125.32</v>
      </c>
      <c r="C179" s="30">
        <v>0</v>
      </c>
      <c r="D179" s="30">
        <f>E179-C179</f>
        <v>0</v>
      </c>
      <c r="E179" s="30">
        <v>0</v>
      </c>
      <c r="F179" s="30">
        <v>0</v>
      </c>
      <c r="H179" s="11"/>
    </row>
    <row r="180" spans="1:8" x14ac:dyDescent="0.25">
      <c r="A180" s="7" t="s">
        <v>6</v>
      </c>
      <c r="B180" s="8">
        <f t="shared" ref="B180" si="78">SUM(B181:B185)</f>
        <v>20263</v>
      </c>
      <c r="C180" s="8">
        <f>SUM(C181:C185)</f>
        <v>21400</v>
      </c>
      <c r="D180" s="8">
        <f>SUM(D181:D185)</f>
        <v>25500</v>
      </c>
      <c r="E180" s="8">
        <f t="shared" ref="E180:F180" si="79">SUM(E181:E185)</f>
        <v>46900</v>
      </c>
      <c r="F180" s="8">
        <f t="shared" si="79"/>
        <v>13690.02</v>
      </c>
      <c r="H180" s="11"/>
    </row>
    <row r="181" spans="1:8" x14ac:dyDescent="0.25">
      <c r="A181" s="4" t="s">
        <v>7</v>
      </c>
      <c r="B181" s="30">
        <v>9000</v>
      </c>
      <c r="C181" s="30">
        <v>9000</v>
      </c>
      <c r="D181" s="30">
        <f>E181-C181</f>
        <v>0</v>
      </c>
      <c r="E181" s="30">
        <v>9000</v>
      </c>
      <c r="F181" s="30">
        <v>0</v>
      </c>
      <c r="H181" s="11"/>
    </row>
    <row r="182" spans="1:8" x14ac:dyDescent="0.25">
      <c r="A182" s="4" t="s">
        <v>8</v>
      </c>
      <c r="B182" s="30">
        <v>3600</v>
      </c>
      <c r="C182" s="30">
        <v>0</v>
      </c>
      <c r="D182" s="30">
        <f t="shared" ref="D182:D185" si="80">E182-C182</f>
        <v>5400</v>
      </c>
      <c r="E182" s="30">
        <v>5400</v>
      </c>
      <c r="F182" s="30">
        <v>0</v>
      </c>
      <c r="H182" s="11"/>
    </row>
    <row r="183" spans="1:8" x14ac:dyDescent="0.25">
      <c r="A183" s="4" t="s">
        <v>9</v>
      </c>
      <c r="B183" s="30">
        <v>0</v>
      </c>
      <c r="C183" s="30">
        <v>0</v>
      </c>
      <c r="D183" s="30">
        <f t="shared" si="80"/>
        <v>14000</v>
      </c>
      <c r="E183" s="30">
        <v>14000</v>
      </c>
      <c r="F183" s="30">
        <v>0</v>
      </c>
      <c r="H183" s="11"/>
    </row>
    <row r="184" spans="1:8" x14ac:dyDescent="0.25">
      <c r="A184" s="4" t="s">
        <v>10</v>
      </c>
      <c r="B184" s="30">
        <v>1663</v>
      </c>
      <c r="C184" s="30">
        <v>3400</v>
      </c>
      <c r="D184" s="30">
        <f t="shared" si="80"/>
        <v>4600</v>
      </c>
      <c r="E184" s="30">
        <v>8000</v>
      </c>
      <c r="F184" s="30">
        <v>7690.02</v>
      </c>
      <c r="H184" s="11"/>
    </row>
    <row r="185" spans="1:8" x14ac:dyDescent="0.25">
      <c r="A185" s="4" t="s">
        <v>11</v>
      </c>
      <c r="B185" s="30">
        <v>6000</v>
      </c>
      <c r="C185" s="30">
        <v>9000</v>
      </c>
      <c r="D185" s="30">
        <f t="shared" si="80"/>
        <v>1500</v>
      </c>
      <c r="E185" s="30">
        <v>10500</v>
      </c>
      <c r="F185" s="30">
        <v>6000</v>
      </c>
      <c r="H185" s="11"/>
    </row>
    <row r="186" spans="1:8" x14ac:dyDescent="0.25">
      <c r="A186" s="7" t="s">
        <v>80</v>
      </c>
      <c r="B186" s="8">
        <f t="shared" ref="B186" si="81">SUM(B187:B189)</f>
        <v>85954.08</v>
      </c>
      <c r="C186" s="8">
        <f>SUM(C187:C189)</f>
        <v>102000</v>
      </c>
      <c r="D186" s="8">
        <f>SUM(D187:D189)</f>
        <v>-6500</v>
      </c>
      <c r="E186" s="8">
        <f t="shared" ref="E186:F186" si="82">SUM(E187:E189)</f>
        <v>95500</v>
      </c>
      <c r="F186" s="8">
        <f t="shared" si="82"/>
        <v>40213.19</v>
      </c>
      <c r="H186" s="11"/>
    </row>
    <row r="187" spans="1:8" x14ac:dyDescent="0.25">
      <c r="A187" s="4" t="s">
        <v>12</v>
      </c>
      <c r="B187" s="30">
        <v>85709.25</v>
      </c>
      <c r="C187" s="30">
        <v>102000</v>
      </c>
      <c r="D187" s="30">
        <f>E187-C187</f>
        <v>-6500</v>
      </c>
      <c r="E187" s="30">
        <v>95500</v>
      </c>
      <c r="F187" s="30">
        <v>40213.19</v>
      </c>
      <c r="H187" s="11"/>
    </row>
    <row r="188" spans="1:8" x14ac:dyDescent="0.25">
      <c r="A188" s="4" t="s">
        <v>13</v>
      </c>
      <c r="B188" s="30">
        <v>55.67</v>
      </c>
      <c r="C188" s="30">
        <v>0</v>
      </c>
      <c r="D188" s="30">
        <f t="shared" ref="D188:D189" si="83">E188-C188</f>
        <v>0</v>
      </c>
      <c r="E188" s="30">
        <v>0</v>
      </c>
      <c r="F188" s="30">
        <v>0</v>
      </c>
      <c r="H188" s="11"/>
    </row>
    <row r="189" spans="1:8" x14ac:dyDescent="0.25">
      <c r="A189" s="4" t="s">
        <v>14</v>
      </c>
      <c r="B189" s="30">
        <v>189.16</v>
      </c>
      <c r="C189" s="30">
        <v>0</v>
      </c>
      <c r="D189" s="30">
        <f t="shared" si="83"/>
        <v>0</v>
      </c>
      <c r="E189" s="30">
        <v>0</v>
      </c>
      <c r="F189" s="30">
        <v>0</v>
      </c>
      <c r="H189" s="11"/>
    </row>
    <row r="190" spans="1:8" x14ac:dyDescent="0.25">
      <c r="A190" s="7" t="s">
        <v>15</v>
      </c>
      <c r="B190" s="8">
        <f t="shared" ref="B190:F190" si="84">SUM(B191)</f>
        <v>8193.9599999999991</v>
      </c>
      <c r="C190" s="8">
        <f>SUM(C191)</f>
        <v>8000</v>
      </c>
      <c r="D190" s="8">
        <f>SUM(D191)</f>
        <v>1000</v>
      </c>
      <c r="E190" s="8">
        <f t="shared" si="84"/>
        <v>9000</v>
      </c>
      <c r="F190" s="8">
        <f t="shared" si="84"/>
        <v>4083.37</v>
      </c>
      <c r="H190" s="11"/>
    </row>
    <row r="191" spans="1:8" x14ac:dyDescent="0.25">
      <c r="A191" s="4" t="s">
        <v>16</v>
      </c>
      <c r="B191" s="30">
        <v>8193.9599999999991</v>
      </c>
      <c r="C191" s="30">
        <v>8000</v>
      </c>
      <c r="D191" s="30">
        <f>E191-C191</f>
        <v>1000</v>
      </c>
      <c r="E191" s="30">
        <v>9000</v>
      </c>
      <c r="F191" s="30">
        <v>4083.37</v>
      </c>
      <c r="H191" s="11"/>
    </row>
    <row r="192" spans="1:8" x14ac:dyDescent="0.25">
      <c r="A192" s="7" t="s">
        <v>17</v>
      </c>
      <c r="B192" s="8">
        <f t="shared" ref="B192:F192" si="85">SUM(B193)</f>
        <v>5468.75</v>
      </c>
      <c r="C192" s="8">
        <f>SUM(C193)</f>
        <v>0</v>
      </c>
      <c r="D192" s="8">
        <f>SUM(D193)</f>
        <v>0</v>
      </c>
      <c r="E192" s="8">
        <f t="shared" si="85"/>
        <v>0</v>
      </c>
      <c r="F192" s="8">
        <f t="shared" si="85"/>
        <v>0</v>
      </c>
      <c r="H192" s="11"/>
    </row>
    <row r="193" spans="1:8" x14ac:dyDescent="0.25">
      <c r="A193" s="4" t="s">
        <v>18</v>
      </c>
      <c r="B193" s="30">
        <v>5468.75</v>
      </c>
      <c r="C193" s="30">
        <v>0</v>
      </c>
      <c r="D193" s="30">
        <f>E193-C193</f>
        <v>0</v>
      </c>
      <c r="E193" s="30">
        <v>0</v>
      </c>
      <c r="F193" s="30">
        <v>0</v>
      </c>
      <c r="H193" s="11"/>
    </row>
    <row r="194" spans="1:8" x14ac:dyDescent="0.25">
      <c r="A194" s="7" t="s">
        <v>69</v>
      </c>
      <c r="B194" s="8">
        <f t="shared" ref="B194" si="86">SUM(B195:B197)</f>
        <v>3921.24</v>
      </c>
      <c r="C194" s="8">
        <f>SUM(C195:C197)</f>
        <v>0</v>
      </c>
      <c r="D194" s="8">
        <f>SUM(D195:D197)</f>
        <v>0</v>
      </c>
      <c r="E194" s="8">
        <f t="shared" ref="E194:F194" si="87">SUM(E195:E197)</f>
        <v>0</v>
      </c>
      <c r="F194" s="8">
        <f t="shared" si="87"/>
        <v>0</v>
      </c>
      <c r="H194" s="11"/>
    </row>
    <row r="195" spans="1:8" x14ac:dyDescent="0.25">
      <c r="A195" s="4" t="s">
        <v>21</v>
      </c>
      <c r="B195" s="30">
        <v>166.4</v>
      </c>
      <c r="C195" s="30">
        <v>0</v>
      </c>
      <c r="D195" s="30">
        <f>E195-C195</f>
        <v>0</v>
      </c>
      <c r="E195" s="30">
        <v>0</v>
      </c>
      <c r="F195" s="30">
        <v>0</v>
      </c>
      <c r="H195" s="11"/>
    </row>
    <row r="196" spans="1:8" x14ac:dyDescent="0.25">
      <c r="A196" s="4" t="s">
        <v>82</v>
      </c>
      <c r="B196" s="30">
        <v>1832.27</v>
      </c>
      <c r="C196" s="30">
        <v>0</v>
      </c>
      <c r="D196" s="30">
        <f t="shared" ref="D196:D197" si="88">E196-C196</f>
        <v>0</v>
      </c>
      <c r="E196" s="30">
        <v>0</v>
      </c>
      <c r="F196" s="30">
        <v>0</v>
      </c>
      <c r="H196" s="11"/>
    </row>
    <row r="197" spans="1:8" x14ac:dyDescent="0.25">
      <c r="A197" s="4" t="s">
        <v>81</v>
      </c>
      <c r="B197" s="30">
        <v>1922.57</v>
      </c>
      <c r="C197" s="30">
        <v>0</v>
      </c>
      <c r="D197" s="30">
        <f t="shared" si="88"/>
        <v>0</v>
      </c>
      <c r="E197" s="30">
        <v>0</v>
      </c>
      <c r="F197" s="30">
        <v>0</v>
      </c>
      <c r="H197" s="11"/>
    </row>
    <row r="198" spans="1:8" x14ac:dyDescent="0.25">
      <c r="A198" s="18" t="s">
        <v>92</v>
      </c>
      <c r="B198" s="19">
        <f>B199+B206+B209</f>
        <v>0</v>
      </c>
      <c r="C198" s="19">
        <f t="shared" ref="C198:F198" si="89">C199+C206+C209</f>
        <v>0</v>
      </c>
      <c r="D198" s="19">
        <f t="shared" si="89"/>
        <v>235000</v>
      </c>
      <c r="E198" s="19">
        <f t="shared" si="89"/>
        <v>235000</v>
      </c>
      <c r="F198" s="19">
        <f t="shared" si="89"/>
        <v>0</v>
      </c>
      <c r="H198" s="11"/>
    </row>
    <row r="199" spans="1:8" x14ac:dyDescent="0.25">
      <c r="A199" s="7" t="s">
        <v>32</v>
      </c>
      <c r="B199" s="8">
        <f>SUM(B200:B205)</f>
        <v>0</v>
      </c>
      <c r="C199" s="8">
        <f t="shared" ref="C199:F199" si="90">SUM(C200:C205)</f>
        <v>0</v>
      </c>
      <c r="D199" s="8">
        <f t="shared" si="90"/>
        <v>168000</v>
      </c>
      <c r="E199" s="8">
        <f t="shared" si="90"/>
        <v>168000</v>
      </c>
      <c r="F199" s="8">
        <f t="shared" si="90"/>
        <v>0</v>
      </c>
      <c r="H199" s="11"/>
    </row>
    <row r="200" spans="1:8" x14ac:dyDescent="0.25">
      <c r="A200" s="4" t="s">
        <v>35</v>
      </c>
      <c r="B200" s="30">
        <v>0</v>
      </c>
      <c r="C200" s="30">
        <v>0</v>
      </c>
      <c r="D200" s="30">
        <f>E200-C200</f>
        <v>5000</v>
      </c>
      <c r="E200" s="30">
        <v>5000</v>
      </c>
      <c r="F200" s="30">
        <v>0</v>
      </c>
      <c r="H200" s="11"/>
    </row>
    <row r="201" spans="1:8" x14ac:dyDescent="0.25">
      <c r="A201" s="4" t="s">
        <v>36</v>
      </c>
      <c r="B201" s="30">
        <v>0</v>
      </c>
      <c r="C201" s="30">
        <v>0</v>
      </c>
      <c r="D201" s="30">
        <f t="shared" ref="D201:D205" si="91">E201-C201</f>
        <v>5000</v>
      </c>
      <c r="E201" s="30">
        <v>5000</v>
      </c>
      <c r="F201" s="30">
        <v>0</v>
      </c>
      <c r="H201" s="11"/>
    </row>
    <row r="202" spans="1:8" x14ac:dyDescent="0.25">
      <c r="A202" s="4" t="s">
        <v>37</v>
      </c>
      <c r="B202" s="30">
        <v>0</v>
      </c>
      <c r="C202" s="30">
        <v>0</v>
      </c>
      <c r="D202" s="30">
        <f t="shared" si="91"/>
        <v>1000</v>
      </c>
      <c r="E202" s="30">
        <v>1000</v>
      </c>
      <c r="F202" s="30">
        <v>0</v>
      </c>
      <c r="H202" s="11"/>
    </row>
    <row r="203" spans="1:8" x14ac:dyDescent="0.25">
      <c r="A203" s="4" t="s">
        <v>88</v>
      </c>
      <c r="B203" s="30">
        <v>0</v>
      </c>
      <c r="C203" s="30">
        <v>0</v>
      </c>
      <c r="D203" s="30">
        <f t="shared" si="91"/>
        <v>150000</v>
      </c>
      <c r="E203" s="30">
        <v>150000</v>
      </c>
      <c r="F203" s="30">
        <v>0</v>
      </c>
      <c r="H203" s="11"/>
    </row>
    <row r="204" spans="1:8" x14ac:dyDescent="0.25">
      <c r="A204" s="4" t="s">
        <v>42</v>
      </c>
      <c r="B204" s="30">
        <v>0</v>
      </c>
      <c r="C204" s="30">
        <v>0</v>
      </c>
      <c r="D204" s="30">
        <f t="shared" si="91"/>
        <v>5000</v>
      </c>
      <c r="E204" s="30">
        <v>5000</v>
      </c>
      <c r="F204" s="30">
        <v>0</v>
      </c>
      <c r="H204" s="11"/>
    </row>
    <row r="205" spans="1:8" x14ac:dyDescent="0.25">
      <c r="A205" s="4" t="s">
        <v>43</v>
      </c>
      <c r="B205" s="30">
        <v>0</v>
      </c>
      <c r="C205" s="30">
        <v>0</v>
      </c>
      <c r="D205" s="30">
        <f t="shared" si="91"/>
        <v>2000</v>
      </c>
      <c r="E205" s="30">
        <v>2000</v>
      </c>
      <c r="F205" s="30">
        <v>0</v>
      </c>
      <c r="H205" s="11"/>
    </row>
    <row r="206" spans="1:8" x14ac:dyDescent="0.25">
      <c r="A206" s="7" t="s">
        <v>44</v>
      </c>
      <c r="B206" s="8">
        <f>SUM(B207:B208)</f>
        <v>0</v>
      </c>
      <c r="C206" s="8">
        <f t="shared" ref="C206:F206" si="92">SUM(C207:C208)</f>
        <v>0</v>
      </c>
      <c r="D206" s="8">
        <f t="shared" si="92"/>
        <v>67000</v>
      </c>
      <c r="E206" s="8">
        <f t="shared" si="92"/>
        <v>67000</v>
      </c>
      <c r="F206" s="8">
        <f t="shared" si="92"/>
        <v>0</v>
      </c>
      <c r="H206" s="11"/>
    </row>
    <row r="207" spans="1:8" x14ac:dyDescent="0.25">
      <c r="A207" s="4" t="s">
        <v>48</v>
      </c>
      <c r="B207" s="30">
        <v>0</v>
      </c>
      <c r="C207" s="30">
        <v>0</v>
      </c>
      <c r="D207" s="30">
        <f>E207-C207</f>
        <v>57000</v>
      </c>
      <c r="E207" s="30">
        <v>57000</v>
      </c>
      <c r="F207" s="30">
        <v>0</v>
      </c>
      <c r="H207" s="11"/>
    </row>
    <row r="208" spans="1:8" x14ac:dyDescent="0.25">
      <c r="A208" s="4" t="s">
        <v>49</v>
      </c>
      <c r="B208" s="30">
        <v>0</v>
      </c>
      <c r="C208" s="30">
        <v>0</v>
      </c>
      <c r="D208" s="30">
        <f>E208-C208</f>
        <v>10000</v>
      </c>
      <c r="E208" s="30">
        <v>10000</v>
      </c>
      <c r="F208" s="30">
        <v>0</v>
      </c>
      <c r="H208" s="11"/>
    </row>
    <row r="209" spans="1:8" x14ac:dyDescent="0.25">
      <c r="A209" s="7" t="s">
        <v>93</v>
      </c>
      <c r="B209" s="8">
        <f>B210</f>
        <v>0</v>
      </c>
      <c r="C209" s="8">
        <f t="shared" ref="C209:F209" si="93">C210</f>
        <v>0</v>
      </c>
      <c r="D209" s="8">
        <f t="shared" si="93"/>
        <v>0</v>
      </c>
      <c r="E209" s="8">
        <f t="shared" si="93"/>
        <v>0</v>
      </c>
      <c r="F209" s="8">
        <f t="shared" si="93"/>
        <v>0</v>
      </c>
      <c r="H209" s="11"/>
    </row>
    <row r="210" spans="1:8" x14ac:dyDescent="0.25">
      <c r="A210" s="4" t="s">
        <v>101</v>
      </c>
      <c r="B210" s="30">
        <v>0</v>
      </c>
      <c r="C210" s="30">
        <v>0</v>
      </c>
      <c r="D210" s="30">
        <f>E210-C210</f>
        <v>0</v>
      </c>
      <c r="E210" s="30">
        <v>0</v>
      </c>
      <c r="F210" s="30">
        <v>0</v>
      </c>
      <c r="H210" s="11"/>
    </row>
    <row r="211" spans="1:8" x14ac:dyDescent="0.25">
      <c r="A211" s="43" t="s">
        <v>124</v>
      </c>
      <c r="B211" s="37">
        <f>B212</f>
        <v>0</v>
      </c>
      <c r="C211" s="37">
        <f t="shared" ref="C211:F211" si="94">C212</f>
        <v>0</v>
      </c>
      <c r="D211" s="37">
        <f t="shared" si="94"/>
        <v>170000</v>
      </c>
      <c r="E211" s="37">
        <f t="shared" si="94"/>
        <v>170000</v>
      </c>
      <c r="F211" s="37">
        <f t="shared" si="94"/>
        <v>169856.26</v>
      </c>
      <c r="H211" s="11"/>
    </row>
    <row r="212" spans="1:8" x14ac:dyDescent="0.25">
      <c r="A212" s="18" t="s">
        <v>75</v>
      </c>
      <c r="B212" s="19">
        <f>B213</f>
        <v>0</v>
      </c>
      <c r="C212" s="19">
        <f t="shared" ref="C212:D212" si="95">C213</f>
        <v>0</v>
      </c>
      <c r="D212" s="19">
        <f t="shared" si="95"/>
        <v>170000</v>
      </c>
      <c r="E212" s="19">
        <f t="shared" ref="E212:F212" si="96">E213</f>
        <v>170000</v>
      </c>
      <c r="F212" s="19">
        <f t="shared" si="96"/>
        <v>169856.26</v>
      </c>
      <c r="H212" s="11"/>
    </row>
    <row r="213" spans="1:8" x14ac:dyDescent="0.25">
      <c r="A213" s="7" t="s">
        <v>44</v>
      </c>
      <c r="B213" s="8">
        <f>SUM(B214)</f>
        <v>0</v>
      </c>
      <c r="C213" s="8">
        <f t="shared" ref="C213:F213" si="97">SUM(C214)</f>
        <v>0</v>
      </c>
      <c r="D213" s="8">
        <f t="shared" si="97"/>
        <v>170000</v>
      </c>
      <c r="E213" s="8">
        <f t="shared" si="97"/>
        <v>170000</v>
      </c>
      <c r="F213" s="8">
        <f t="shared" si="97"/>
        <v>169856.26</v>
      </c>
      <c r="H213" s="11"/>
    </row>
    <row r="214" spans="1:8" x14ac:dyDescent="0.25">
      <c r="A214" s="4" t="s">
        <v>48</v>
      </c>
      <c r="B214" s="30">
        <v>0</v>
      </c>
      <c r="C214" s="30">
        <v>0</v>
      </c>
      <c r="D214" s="30">
        <f>E214-C214</f>
        <v>170000</v>
      </c>
      <c r="E214" s="30">
        <v>170000</v>
      </c>
      <c r="F214" s="30">
        <v>169856.26</v>
      </c>
      <c r="H214" s="11"/>
    </row>
    <row r="215" spans="1:8" x14ac:dyDescent="0.25">
      <c r="A215" s="43" t="s">
        <v>83</v>
      </c>
      <c r="B215" s="37">
        <f t="shared" ref="B215:F215" si="98">B216</f>
        <v>123468.91</v>
      </c>
      <c r="C215" s="37">
        <f>C216</f>
        <v>125000</v>
      </c>
      <c r="D215" s="37">
        <f>D216</f>
        <v>-3000</v>
      </c>
      <c r="E215" s="37">
        <f t="shared" si="98"/>
        <v>122000</v>
      </c>
      <c r="F215" s="37">
        <f t="shared" si="98"/>
        <v>51879.74</v>
      </c>
      <c r="H215" s="11"/>
    </row>
    <row r="216" spans="1:8" x14ac:dyDescent="0.25">
      <c r="A216" s="20" t="s">
        <v>75</v>
      </c>
      <c r="B216" s="32">
        <f t="shared" ref="B216" si="99">B217+B219+B222+B224</f>
        <v>123468.91</v>
      </c>
      <c r="C216" s="32">
        <f>C217+C219+C222+C224</f>
        <v>125000</v>
      </c>
      <c r="D216" s="32">
        <f>D217+D219+D222+D224</f>
        <v>-3000</v>
      </c>
      <c r="E216" s="32">
        <f>E217+E219+E222+E224</f>
        <v>122000</v>
      </c>
      <c r="F216" s="32">
        <f t="shared" ref="F216" si="100">F217+F219+F222+F224</f>
        <v>51879.74</v>
      </c>
      <c r="H216" s="11"/>
    </row>
    <row r="217" spans="1:8" x14ac:dyDescent="0.25">
      <c r="A217" s="7" t="s">
        <v>3</v>
      </c>
      <c r="B217" s="8">
        <f t="shared" ref="B217:F217" si="101">B218</f>
        <v>109980.72</v>
      </c>
      <c r="C217" s="8">
        <f>C218</f>
        <v>105000</v>
      </c>
      <c r="D217" s="8">
        <f>D218</f>
        <v>0</v>
      </c>
      <c r="E217" s="8">
        <f t="shared" si="101"/>
        <v>105000</v>
      </c>
      <c r="F217" s="8">
        <f t="shared" si="101"/>
        <v>44531.96</v>
      </c>
      <c r="H217" s="11"/>
    </row>
    <row r="218" spans="1:8" x14ac:dyDescent="0.25">
      <c r="A218" s="4" t="s">
        <v>4</v>
      </c>
      <c r="B218" s="30">
        <v>109980.72</v>
      </c>
      <c r="C218" s="30">
        <v>105000</v>
      </c>
      <c r="D218" s="30">
        <f>E218-C218</f>
        <v>0</v>
      </c>
      <c r="E218" s="30">
        <v>105000</v>
      </c>
      <c r="F218" s="30">
        <v>44531.96</v>
      </c>
      <c r="H218" s="11"/>
    </row>
    <row r="219" spans="1:8" x14ac:dyDescent="0.25">
      <c r="A219" s="7" t="s">
        <v>6</v>
      </c>
      <c r="B219" s="8">
        <f t="shared" ref="B219" si="102">SUM(B220:B221)</f>
        <v>1500</v>
      </c>
      <c r="C219" s="8">
        <f>SUM(C220:C221)</f>
        <v>0</v>
      </c>
      <c r="D219" s="8">
        <f>SUM(D220:D221)</f>
        <v>0</v>
      </c>
      <c r="E219" s="8">
        <f t="shared" ref="E219:F219" si="103">SUM(E220:E221)</f>
        <v>0</v>
      </c>
      <c r="F219" s="8">
        <f t="shared" si="103"/>
        <v>0</v>
      </c>
      <c r="H219" s="11"/>
    </row>
    <row r="220" spans="1:8" x14ac:dyDescent="0.25">
      <c r="A220" s="4" t="s">
        <v>7</v>
      </c>
      <c r="B220" s="30">
        <v>0</v>
      </c>
      <c r="C220" s="30">
        <v>0</v>
      </c>
      <c r="D220" s="30">
        <f>E220-C220</f>
        <v>0</v>
      </c>
      <c r="E220" s="30">
        <v>0</v>
      </c>
      <c r="F220" s="30">
        <v>0</v>
      </c>
      <c r="H220" s="11"/>
    </row>
    <row r="221" spans="1:8" x14ac:dyDescent="0.25">
      <c r="A221" s="4" t="s">
        <v>11</v>
      </c>
      <c r="B221" s="30">
        <v>1500</v>
      </c>
      <c r="C221" s="30">
        <v>0</v>
      </c>
      <c r="D221" s="30">
        <f>E221-C221</f>
        <v>0</v>
      </c>
      <c r="E221" s="30">
        <v>0</v>
      </c>
      <c r="F221" s="30">
        <v>0</v>
      </c>
      <c r="H221" s="11"/>
    </row>
    <row r="222" spans="1:8" x14ac:dyDescent="0.25">
      <c r="A222" s="7" t="s">
        <v>80</v>
      </c>
      <c r="B222" s="8">
        <f t="shared" ref="B222:F222" si="104">B223</f>
        <v>11988.19</v>
      </c>
      <c r="C222" s="8">
        <f>C223</f>
        <v>20000</v>
      </c>
      <c r="D222" s="8">
        <f>D223</f>
        <v>-3000</v>
      </c>
      <c r="E222" s="8">
        <f t="shared" si="104"/>
        <v>17000</v>
      </c>
      <c r="F222" s="8">
        <f t="shared" si="104"/>
        <v>7347.78</v>
      </c>
      <c r="H222" s="11"/>
    </row>
    <row r="223" spans="1:8" x14ac:dyDescent="0.25">
      <c r="A223" s="4" t="s">
        <v>12</v>
      </c>
      <c r="B223" s="30">
        <v>11988.19</v>
      </c>
      <c r="C223" s="30">
        <v>20000</v>
      </c>
      <c r="D223" s="30">
        <f>E223-C223</f>
        <v>-3000</v>
      </c>
      <c r="E223" s="30">
        <v>17000</v>
      </c>
      <c r="F223" s="30">
        <v>7347.78</v>
      </c>
      <c r="H223" s="11"/>
    </row>
    <row r="224" spans="1:8" x14ac:dyDescent="0.25">
      <c r="A224" s="7" t="s">
        <v>15</v>
      </c>
      <c r="B224" s="8">
        <f t="shared" ref="B224:F224" si="105">B225</f>
        <v>0</v>
      </c>
      <c r="C224" s="8">
        <f>C225</f>
        <v>0</v>
      </c>
      <c r="D224" s="8">
        <f>D225</f>
        <v>0</v>
      </c>
      <c r="E224" s="8">
        <f t="shared" si="105"/>
        <v>0</v>
      </c>
      <c r="F224" s="8">
        <f t="shared" si="105"/>
        <v>0</v>
      </c>
      <c r="H224" s="11"/>
    </row>
    <row r="225" spans="1:8" x14ac:dyDescent="0.25">
      <c r="A225" s="4" t="s">
        <v>16</v>
      </c>
      <c r="B225" s="30">
        <v>0</v>
      </c>
      <c r="C225" s="30">
        <v>0</v>
      </c>
      <c r="D225" s="30">
        <f>E225-C225</f>
        <v>0</v>
      </c>
      <c r="E225" s="30">
        <v>0</v>
      </c>
      <c r="F225" s="30">
        <v>0</v>
      </c>
      <c r="H225" s="11"/>
    </row>
    <row r="226" spans="1:8" x14ac:dyDescent="0.25">
      <c r="A226" s="43" t="s">
        <v>84</v>
      </c>
      <c r="B226" s="37">
        <f t="shared" ref="B226" si="106">B227+B239</f>
        <v>202074.26</v>
      </c>
      <c r="C226" s="37">
        <f>C227+C239</f>
        <v>243800</v>
      </c>
      <c r="D226" s="37">
        <f>D227+D239</f>
        <v>199900</v>
      </c>
      <c r="E226" s="37">
        <f t="shared" ref="E226:F226" si="107">E227+E239</f>
        <v>443700</v>
      </c>
      <c r="F226" s="37">
        <f t="shared" si="107"/>
        <v>176688.40000000002</v>
      </c>
      <c r="H226" s="11"/>
    </row>
    <row r="227" spans="1:8" x14ac:dyDescent="0.25">
      <c r="A227" s="18" t="s">
        <v>75</v>
      </c>
      <c r="B227" s="19">
        <f>B228+B230+B235+B237</f>
        <v>31935.66</v>
      </c>
      <c r="C227" s="19">
        <f t="shared" ref="C227:F227" si="108">C228+C230+C235+C237</f>
        <v>77600</v>
      </c>
      <c r="D227" s="19">
        <f t="shared" si="108"/>
        <v>199900</v>
      </c>
      <c r="E227" s="19">
        <f t="shared" si="108"/>
        <v>277500</v>
      </c>
      <c r="F227" s="19">
        <f t="shared" si="108"/>
        <v>9116.26</v>
      </c>
      <c r="H227" s="11"/>
    </row>
    <row r="228" spans="1:8" x14ac:dyDescent="0.25">
      <c r="A228" s="7" t="s">
        <v>3</v>
      </c>
      <c r="B228" s="8">
        <f t="shared" ref="B228:F228" si="109">B229</f>
        <v>26125</v>
      </c>
      <c r="C228" s="8">
        <f>C229</f>
        <v>58000</v>
      </c>
      <c r="D228" s="8">
        <f>D229</f>
        <v>153000</v>
      </c>
      <c r="E228" s="8">
        <f t="shared" si="109"/>
        <v>211000</v>
      </c>
      <c r="F228" s="8">
        <f t="shared" si="109"/>
        <v>5250</v>
      </c>
      <c r="H228" s="11"/>
    </row>
    <row r="229" spans="1:8" x14ac:dyDescent="0.25">
      <c r="A229" s="4" t="s">
        <v>4</v>
      </c>
      <c r="B229" s="30">
        <v>26125</v>
      </c>
      <c r="C229" s="30">
        <v>58000</v>
      </c>
      <c r="D229" s="30">
        <f>E229-C229</f>
        <v>153000</v>
      </c>
      <c r="E229" s="30">
        <v>211000</v>
      </c>
      <c r="F229" s="30">
        <v>5250</v>
      </c>
      <c r="H229" s="11"/>
    </row>
    <row r="230" spans="1:8" x14ac:dyDescent="0.25">
      <c r="A230" s="7" t="s">
        <v>6</v>
      </c>
      <c r="B230" s="8">
        <f>SUM(B231:B234)</f>
        <v>1500</v>
      </c>
      <c r="C230" s="8">
        <f>SUM(C231:C234)</f>
        <v>9600</v>
      </c>
      <c r="D230" s="8">
        <f>SUM(D231:D234)</f>
        <v>24400</v>
      </c>
      <c r="E230" s="8">
        <f>SUM(E231:E234)</f>
        <v>34000</v>
      </c>
      <c r="F230" s="8">
        <f>SUM(F231:F234)</f>
        <v>3000</v>
      </c>
      <c r="H230" s="11"/>
    </row>
    <row r="231" spans="1:8" x14ac:dyDescent="0.25">
      <c r="A231" s="4" t="s">
        <v>7</v>
      </c>
      <c r="B231" s="30">
        <v>0</v>
      </c>
      <c r="C231" s="30">
        <v>3000</v>
      </c>
      <c r="D231" s="30">
        <f>E231-C231</f>
        <v>9000</v>
      </c>
      <c r="E231" s="30">
        <v>12000</v>
      </c>
      <c r="F231" s="30">
        <v>0</v>
      </c>
      <c r="H231" s="11"/>
    </row>
    <row r="232" spans="1:8" x14ac:dyDescent="0.25">
      <c r="A232" s="4" t="s">
        <v>8</v>
      </c>
      <c r="B232" s="30">
        <v>0</v>
      </c>
      <c r="C232" s="30">
        <v>600</v>
      </c>
      <c r="D232" s="30">
        <f t="shared" ref="D232:D234" si="110">E232-C232</f>
        <v>2400</v>
      </c>
      <c r="E232" s="30">
        <v>3000</v>
      </c>
      <c r="F232" s="30">
        <v>0</v>
      </c>
      <c r="H232" s="11"/>
    </row>
    <row r="233" spans="1:8" x14ac:dyDescent="0.25">
      <c r="A233" s="4" t="s">
        <v>10</v>
      </c>
      <c r="B233" s="30">
        <v>0</v>
      </c>
      <c r="C233" s="30">
        <v>0</v>
      </c>
      <c r="D233" s="30">
        <f t="shared" si="110"/>
        <v>2000</v>
      </c>
      <c r="E233" s="30">
        <v>2000</v>
      </c>
      <c r="F233" s="30">
        <v>0</v>
      </c>
      <c r="H233" s="11"/>
    </row>
    <row r="234" spans="1:8" x14ac:dyDescent="0.25">
      <c r="A234" s="4" t="s">
        <v>11</v>
      </c>
      <c r="B234" s="30">
        <v>1500</v>
      </c>
      <c r="C234" s="30">
        <v>6000</v>
      </c>
      <c r="D234" s="30">
        <f t="shared" si="110"/>
        <v>11000</v>
      </c>
      <c r="E234" s="30">
        <v>17000</v>
      </c>
      <c r="F234" s="30">
        <v>3000</v>
      </c>
      <c r="H234" s="11"/>
    </row>
    <row r="235" spans="1:8" x14ac:dyDescent="0.25">
      <c r="A235" s="7" t="s">
        <v>80</v>
      </c>
      <c r="B235" s="8">
        <f t="shared" ref="B235:F237" si="111">B236</f>
        <v>4310.66</v>
      </c>
      <c r="C235" s="8">
        <f>C236</f>
        <v>10000</v>
      </c>
      <c r="D235" s="8">
        <f>D236</f>
        <v>12500</v>
      </c>
      <c r="E235" s="8">
        <f t="shared" si="111"/>
        <v>22500</v>
      </c>
      <c r="F235" s="8">
        <f t="shared" si="111"/>
        <v>866.26</v>
      </c>
      <c r="H235" s="11"/>
    </row>
    <row r="236" spans="1:8" x14ac:dyDescent="0.25">
      <c r="A236" s="4" t="s">
        <v>12</v>
      </c>
      <c r="B236" s="30">
        <v>4310.66</v>
      </c>
      <c r="C236" s="30">
        <v>10000</v>
      </c>
      <c r="D236" s="30">
        <f>E236-C236</f>
        <v>12500</v>
      </c>
      <c r="E236" s="30">
        <v>22500</v>
      </c>
      <c r="F236" s="30">
        <v>866.26</v>
      </c>
      <c r="H236" s="11"/>
    </row>
    <row r="237" spans="1:8" x14ac:dyDescent="0.25">
      <c r="A237" s="7" t="s">
        <v>15</v>
      </c>
      <c r="B237" s="8">
        <f t="shared" si="111"/>
        <v>0</v>
      </c>
      <c r="C237" s="8">
        <f>C238</f>
        <v>0</v>
      </c>
      <c r="D237" s="8">
        <f>D238</f>
        <v>10000</v>
      </c>
      <c r="E237" s="8">
        <f t="shared" si="111"/>
        <v>10000</v>
      </c>
      <c r="F237" s="8">
        <f t="shared" si="111"/>
        <v>0</v>
      </c>
      <c r="H237" s="11"/>
    </row>
    <row r="238" spans="1:8" x14ac:dyDescent="0.25">
      <c r="A238" s="4" t="s">
        <v>16</v>
      </c>
      <c r="B238" s="30">
        <v>0</v>
      </c>
      <c r="C238" s="30">
        <v>0</v>
      </c>
      <c r="D238" s="30">
        <f>E238-C238</f>
        <v>10000</v>
      </c>
      <c r="E238" s="30">
        <v>10000</v>
      </c>
      <c r="F238" s="30">
        <v>0</v>
      </c>
      <c r="H238" s="11"/>
    </row>
    <row r="239" spans="1:8" x14ac:dyDescent="0.25">
      <c r="A239" s="18" t="s">
        <v>85</v>
      </c>
      <c r="B239" s="19">
        <f t="shared" ref="B239" si="112">B240+B242+B247+B249</f>
        <v>170138.6</v>
      </c>
      <c r="C239" s="19">
        <f>C240+C242+C247+C249</f>
        <v>166200</v>
      </c>
      <c r="D239" s="19">
        <f>D240+D242+D247+D249</f>
        <v>0</v>
      </c>
      <c r="E239" s="19">
        <f t="shared" ref="E239:F239" si="113">E240+E242+E247+E249</f>
        <v>166200</v>
      </c>
      <c r="F239" s="19">
        <f t="shared" si="113"/>
        <v>167572.14000000001</v>
      </c>
      <c r="H239" s="11"/>
    </row>
    <row r="240" spans="1:8" x14ac:dyDescent="0.25">
      <c r="A240" s="7" t="s">
        <v>3</v>
      </c>
      <c r="B240" s="8">
        <f t="shared" ref="B240:F240" si="114">B241</f>
        <v>125006.26</v>
      </c>
      <c r="C240" s="8">
        <f>C241</f>
        <v>116000</v>
      </c>
      <c r="D240" s="8">
        <f>D241</f>
        <v>0</v>
      </c>
      <c r="E240" s="8">
        <f t="shared" si="114"/>
        <v>116000</v>
      </c>
      <c r="F240" s="8">
        <f t="shared" si="114"/>
        <v>121875</v>
      </c>
      <c r="H240" s="11"/>
    </row>
    <row r="241" spans="1:8" x14ac:dyDescent="0.25">
      <c r="A241" s="4" t="s">
        <v>4</v>
      </c>
      <c r="B241" s="30">
        <v>125006.26</v>
      </c>
      <c r="C241" s="30">
        <v>116000</v>
      </c>
      <c r="D241" s="30">
        <f>E241-C241</f>
        <v>0</v>
      </c>
      <c r="E241" s="30">
        <v>116000</v>
      </c>
      <c r="F241" s="30">
        <v>121875</v>
      </c>
      <c r="H241" s="11"/>
    </row>
    <row r="242" spans="1:8" x14ac:dyDescent="0.25">
      <c r="A242" s="7" t="s">
        <v>6</v>
      </c>
      <c r="B242" s="8">
        <f t="shared" ref="B242" si="115">SUM(B243:B246)</f>
        <v>18300</v>
      </c>
      <c r="C242" s="8">
        <f>SUM(C243:C246)</f>
        <v>16200</v>
      </c>
      <c r="D242" s="8">
        <f>SUM(D243:D246)</f>
        <v>0</v>
      </c>
      <c r="E242" s="8">
        <f t="shared" ref="E242:F242" si="116">SUM(E243:E246)</f>
        <v>16200</v>
      </c>
      <c r="F242" s="8">
        <f t="shared" si="116"/>
        <v>18163</v>
      </c>
      <c r="H242" s="11"/>
    </row>
    <row r="243" spans="1:8" x14ac:dyDescent="0.25">
      <c r="A243" s="4" t="s">
        <v>7</v>
      </c>
      <c r="B243" s="30">
        <v>10500</v>
      </c>
      <c r="C243" s="30">
        <v>6000</v>
      </c>
      <c r="D243" s="30">
        <f>E243-C243</f>
        <v>0</v>
      </c>
      <c r="E243" s="30">
        <v>6000</v>
      </c>
      <c r="F243" s="30">
        <v>0</v>
      </c>
      <c r="H243" s="11"/>
    </row>
    <row r="244" spans="1:8" x14ac:dyDescent="0.25">
      <c r="A244" s="4" t="s">
        <v>8</v>
      </c>
      <c r="B244" s="30">
        <v>1800</v>
      </c>
      <c r="C244" s="30">
        <v>1200</v>
      </c>
      <c r="D244" s="30">
        <f t="shared" ref="D244:D246" si="117">E244-C244</f>
        <v>0</v>
      </c>
      <c r="E244" s="30">
        <v>1200</v>
      </c>
      <c r="F244" s="30">
        <v>0</v>
      </c>
      <c r="H244" s="11"/>
    </row>
    <row r="245" spans="1:8" x14ac:dyDescent="0.25">
      <c r="A245" s="4" t="s">
        <v>10</v>
      </c>
      <c r="B245" s="30">
        <v>0</v>
      </c>
      <c r="C245" s="30">
        <v>0</v>
      </c>
      <c r="D245" s="30">
        <f t="shared" si="117"/>
        <v>0</v>
      </c>
      <c r="E245" s="30">
        <v>0</v>
      </c>
      <c r="F245" s="30">
        <v>1663</v>
      </c>
      <c r="H245" s="11"/>
    </row>
    <row r="246" spans="1:8" x14ac:dyDescent="0.25">
      <c r="A246" s="4" t="s">
        <v>11</v>
      </c>
      <c r="B246" s="30">
        <v>6000</v>
      </c>
      <c r="C246" s="30">
        <v>9000</v>
      </c>
      <c r="D246" s="30">
        <f t="shared" si="117"/>
        <v>0</v>
      </c>
      <c r="E246" s="30">
        <v>9000</v>
      </c>
      <c r="F246" s="30">
        <v>16500</v>
      </c>
      <c r="H246" s="11"/>
    </row>
    <row r="247" spans="1:8" x14ac:dyDescent="0.25">
      <c r="A247" s="7" t="s">
        <v>80</v>
      </c>
      <c r="B247" s="8">
        <f t="shared" ref="B247:F247" si="118">B248</f>
        <v>21137.040000000001</v>
      </c>
      <c r="C247" s="8">
        <f>C248</f>
        <v>24000</v>
      </c>
      <c r="D247" s="8">
        <f>D248</f>
        <v>0</v>
      </c>
      <c r="E247" s="8">
        <f t="shared" si="118"/>
        <v>24000</v>
      </c>
      <c r="F247" s="8">
        <f t="shared" si="118"/>
        <v>17881.97</v>
      </c>
      <c r="H247" s="11"/>
    </row>
    <row r="248" spans="1:8" x14ac:dyDescent="0.25">
      <c r="A248" s="4" t="s">
        <v>12</v>
      </c>
      <c r="B248" s="30">
        <v>21137.040000000001</v>
      </c>
      <c r="C248" s="30">
        <v>24000</v>
      </c>
      <c r="D248" s="30">
        <f>E248-C248</f>
        <v>0</v>
      </c>
      <c r="E248" s="30">
        <v>24000</v>
      </c>
      <c r="F248" s="30">
        <v>17881.97</v>
      </c>
      <c r="H248" s="11"/>
    </row>
    <row r="249" spans="1:8" x14ac:dyDescent="0.25">
      <c r="A249" s="7" t="s">
        <v>15</v>
      </c>
      <c r="B249" s="8">
        <f t="shared" ref="B249:F249" si="119">B250</f>
        <v>5695.3</v>
      </c>
      <c r="C249" s="8">
        <f>C250</f>
        <v>10000</v>
      </c>
      <c r="D249" s="8">
        <f>D250</f>
        <v>0</v>
      </c>
      <c r="E249" s="8">
        <f t="shared" si="119"/>
        <v>10000</v>
      </c>
      <c r="F249" s="8">
        <f t="shared" si="119"/>
        <v>9652.17</v>
      </c>
      <c r="H249" s="11"/>
    </row>
    <row r="250" spans="1:8" x14ac:dyDescent="0.25">
      <c r="A250" s="4" t="s">
        <v>16</v>
      </c>
      <c r="B250" s="30">
        <v>5695.3</v>
      </c>
      <c r="C250" s="30">
        <v>10000</v>
      </c>
      <c r="D250" s="30">
        <f>E250-C250</f>
        <v>0</v>
      </c>
      <c r="E250" s="30">
        <v>10000</v>
      </c>
      <c r="F250" s="30">
        <v>9652.17</v>
      </c>
      <c r="H250" s="11"/>
    </row>
    <row r="251" spans="1:8" x14ac:dyDescent="0.25">
      <c r="A251" s="43" t="s">
        <v>109</v>
      </c>
      <c r="B251" s="44">
        <f t="shared" ref="B251:F253" si="120">B252</f>
        <v>0</v>
      </c>
      <c r="C251" s="44">
        <f t="shared" si="120"/>
        <v>0</v>
      </c>
      <c r="D251" s="44">
        <f t="shared" si="120"/>
        <v>0</v>
      </c>
      <c r="E251" s="44">
        <f t="shared" si="120"/>
        <v>0</v>
      </c>
      <c r="F251" s="44">
        <f t="shared" si="120"/>
        <v>0</v>
      </c>
      <c r="H251" s="11"/>
    </row>
    <row r="252" spans="1:8" x14ac:dyDescent="0.25">
      <c r="A252" s="18" t="s">
        <v>75</v>
      </c>
      <c r="B252" s="21">
        <f t="shared" si="120"/>
        <v>0</v>
      </c>
      <c r="C252" s="21">
        <f t="shared" si="120"/>
        <v>0</v>
      </c>
      <c r="D252" s="21">
        <f t="shared" si="120"/>
        <v>0</v>
      </c>
      <c r="E252" s="21">
        <f t="shared" si="120"/>
        <v>0</v>
      </c>
      <c r="F252" s="21">
        <f t="shared" si="120"/>
        <v>0</v>
      </c>
      <c r="H252" s="11"/>
    </row>
    <row r="253" spans="1:8" x14ac:dyDescent="0.25">
      <c r="A253" s="13" t="s">
        <v>44</v>
      </c>
      <c r="B253" s="29">
        <f t="shared" si="120"/>
        <v>0</v>
      </c>
      <c r="C253" s="29">
        <f t="shared" si="120"/>
        <v>0</v>
      </c>
      <c r="D253" s="29">
        <f t="shared" si="120"/>
        <v>0</v>
      </c>
      <c r="E253" s="29">
        <f t="shared" si="120"/>
        <v>0</v>
      </c>
      <c r="F253" s="29">
        <f t="shared" si="120"/>
        <v>0</v>
      </c>
      <c r="H253" s="11"/>
    </row>
    <row r="254" spans="1:8" x14ac:dyDescent="0.25">
      <c r="A254" s="4" t="s">
        <v>62</v>
      </c>
      <c r="B254" s="30">
        <v>0</v>
      </c>
      <c r="C254" s="30">
        <v>0</v>
      </c>
      <c r="D254" s="30">
        <f>E254-C254</f>
        <v>0</v>
      </c>
      <c r="E254" s="30">
        <v>0</v>
      </c>
      <c r="F254" s="30">
        <v>0</v>
      </c>
      <c r="H254" s="11"/>
    </row>
    <row r="255" spans="1:8" x14ac:dyDescent="0.25">
      <c r="A255" s="43" t="s">
        <v>96</v>
      </c>
      <c r="B255" s="37">
        <f t="shared" ref="B255:F255" si="121">B256</f>
        <v>346999.99</v>
      </c>
      <c r="C255" s="37">
        <f t="shared" ref="C255:D257" si="122">C256</f>
        <v>335000</v>
      </c>
      <c r="D255" s="37">
        <f t="shared" si="122"/>
        <v>0</v>
      </c>
      <c r="E255" s="37">
        <f t="shared" si="121"/>
        <v>335000</v>
      </c>
      <c r="F255" s="37">
        <f t="shared" si="121"/>
        <v>0</v>
      </c>
      <c r="H255" s="11"/>
    </row>
    <row r="256" spans="1:8" x14ac:dyDescent="0.25">
      <c r="A256" s="18" t="s">
        <v>92</v>
      </c>
      <c r="B256" s="19">
        <f t="shared" ref="B256:F256" si="123">B257</f>
        <v>346999.99</v>
      </c>
      <c r="C256" s="19">
        <f t="shared" si="122"/>
        <v>335000</v>
      </c>
      <c r="D256" s="19">
        <f t="shared" si="122"/>
        <v>0</v>
      </c>
      <c r="E256" s="19">
        <f t="shared" si="123"/>
        <v>335000</v>
      </c>
      <c r="F256" s="19">
        <f t="shared" si="123"/>
        <v>0</v>
      </c>
      <c r="H256" s="11"/>
    </row>
    <row r="257" spans="1:8" x14ac:dyDescent="0.25">
      <c r="A257" s="7" t="s">
        <v>97</v>
      </c>
      <c r="B257" s="8">
        <f t="shared" ref="B257:F257" si="124">B258</f>
        <v>346999.99</v>
      </c>
      <c r="C257" s="8">
        <f t="shared" si="122"/>
        <v>335000</v>
      </c>
      <c r="D257" s="8">
        <f t="shared" si="122"/>
        <v>0</v>
      </c>
      <c r="E257" s="8">
        <f t="shared" si="124"/>
        <v>335000</v>
      </c>
      <c r="F257" s="8">
        <f t="shared" si="124"/>
        <v>0</v>
      </c>
      <c r="H257" s="11"/>
    </row>
    <row r="258" spans="1:8" x14ac:dyDescent="0.25">
      <c r="A258" s="4" t="s">
        <v>98</v>
      </c>
      <c r="B258" s="30">
        <v>346999.99</v>
      </c>
      <c r="C258" s="30">
        <v>335000</v>
      </c>
      <c r="D258" s="30">
        <f>E258-C258</f>
        <v>0</v>
      </c>
      <c r="E258" s="30">
        <v>335000</v>
      </c>
      <c r="F258" s="30">
        <v>0</v>
      </c>
      <c r="H258" s="11"/>
    </row>
    <row r="259" spans="1:8" x14ac:dyDescent="0.25">
      <c r="A259" s="43" t="s">
        <v>86</v>
      </c>
      <c r="B259" s="37">
        <f t="shared" ref="B259" si="125">B260+B263</f>
        <v>30891.640000000003</v>
      </c>
      <c r="C259" s="37">
        <f>C260+C263</f>
        <v>33600</v>
      </c>
      <c r="D259" s="37">
        <f>D260+D263</f>
        <v>0</v>
      </c>
      <c r="E259" s="37">
        <f t="shared" ref="E259:F259" si="126">E260+E263</f>
        <v>33600</v>
      </c>
      <c r="F259" s="37">
        <f t="shared" si="126"/>
        <v>29402.79</v>
      </c>
      <c r="H259" s="11"/>
    </row>
    <row r="260" spans="1:8" x14ac:dyDescent="0.25">
      <c r="A260" s="18" t="s">
        <v>87</v>
      </c>
      <c r="B260" s="19">
        <f t="shared" ref="B260:F260" si="127">B261</f>
        <v>3688.31</v>
      </c>
      <c r="C260" s="19">
        <f>C261</f>
        <v>0</v>
      </c>
      <c r="D260" s="19">
        <f>D261</f>
        <v>0</v>
      </c>
      <c r="E260" s="19">
        <f t="shared" si="127"/>
        <v>0</v>
      </c>
      <c r="F260" s="19">
        <f t="shared" si="127"/>
        <v>0</v>
      </c>
      <c r="H260" s="11"/>
    </row>
    <row r="261" spans="1:8" x14ac:dyDescent="0.25">
      <c r="A261" s="7" t="s">
        <v>32</v>
      </c>
      <c r="B261" s="8">
        <f t="shared" ref="B261:F261" si="128">B262</f>
        <v>3688.31</v>
      </c>
      <c r="C261" s="8">
        <f>C262</f>
        <v>0</v>
      </c>
      <c r="D261" s="8">
        <f>D262</f>
        <v>0</v>
      </c>
      <c r="E261" s="8">
        <f t="shared" si="128"/>
        <v>0</v>
      </c>
      <c r="F261" s="8">
        <f t="shared" si="128"/>
        <v>0</v>
      </c>
      <c r="H261" s="11"/>
    </row>
    <row r="262" spans="1:8" x14ac:dyDescent="0.25">
      <c r="A262" s="4" t="s">
        <v>88</v>
      </c>
      <c r="B262" s="30">
        <v>3688.31</v>
      </c>
      <c r="C262" s="30">
        <v>0</v>
      </c>
      <c r="D262" s="30">
        <f>E262-C262</f>
        <v>0</v>
      </c>
      <c r="E262" s="30">
        <v>0</v>
      </c>
      <c r="F262" s="30">
        <v>0</v>
      </c>
      <c r="H262" s="11"/>
    </row>
    <row r="263" spans="1:8" x14ac:dyDescent="0.25">
      <c r="A263" s="18" t="s">
        <v>85</v>
      </c>
      <c r="B263" s="19">
        <f t="shared" ref="B263:F263" si="129">B264</f>
        <v>27203.33</v>
      </c>
      <c r="C263" s="19">
        <f>C264</f>
        <v>33600</v>
      </c>
      <c r="D263" s="19">
        <f>D264</f>
        <v>0</v>
      </c>
      <c r="E263" s="19">
        <f t="shared" si="129"/>
        <v>33600</v>
      </c>
      <c r="F263" s="19">
        <f t="shared" si="129"/>
        <v>29402.79</v>
      </c>
      <c r="H263" s="11"/>
    </row>
    <row r="264" spans="1:8" x14ac:dyDescent="0.25">
      <c r="A264" s="7" t="s">
        <v>76</v>
      </c>
      <c r="B264" s="8">
        <f t="shared" ref="B264:F264" si="130">B265</f>
        <v>27203.33</v>
      </c>
      <c r="C264" s="8">
        <f>C265</f>
        <v>33600</v>
      </c>
      <c r="D264" s="8">
        <f>D265</f>
        <v>0</v>
      </c>
      <c r="E264" s="8">
        <f t="shared" si="130"/>
        <v>33600</v>
      </c>
      <c r="F264" s="8">
        <f t="shared" si="130"/>
        <v>29402.79</v>
      </c>
      <c r="H264" s="11"/>
    </row>
    <row r="265" spans="1:8" x14ac:dyDescent="0.25">
      <c r="A265" s="4" t="s">
        <v>89</v>
      </c>
      <c r="B265" s="30">
        <v>27203.33</v>
      </c>
      <c r="C265" s="30">
        <v>33600</v>
      </c>
      <c r="D265" s="30">
        <f>E265-C265</f>
        <v>0</v>
      </c>
      <c r="E265" s="30">
        <v>33600</v>
      </c>
      <c r="F265" s="30">
        <v>29402.79</v>
      </c>
      <c r="H265" s="11"/>
    </row>
    <row r="266" spans="1:8" ht="31.5" x14ac:dyDescent="0.25">
      <c r="A266" s="40" t="s">
        <v>99</v>
      </c>
      <c r="B266" s="34">
        <f t="shared" ref="B266:F266" si="131">B267</f>
        <v>184655</v>
      </c>
      <c r="C266" s="34">
        <f t="shared" ref="C266:D267" si="132">C267</f>
        <v>157000</v>
      </c>
      <c r="D266" s="34">
        <f t="shared" si="132"/>
        <v>0</v>
      </c>
      <c r="E266" s="34">
        <f t="shared" si="131"/>
        <v>157000</v>
      </c>
      <c r="F266" s="34">
        <f t="shared" si="131"/>
        <v>20400</v>
      </c>
      <c r="H266" s="11"/>
    </row>
    <row r="267" spans="1:8" x14ac:dyDescent="0.25">
      <c r="A267" s="43" t="s">
        <v>100</v>
      </c>
      <c r="B267" s="37">
        <f t="shared" ref="B267:F267" si="133">B268</f>
        <v>184655</v>
      </c>
      <c r="C267" s="37">
        <f t="shared" si="132"/>
        <v>157000</v>
      </c>
      <c r="D267" s="37">
        <f t="shared" si="132"/>
        <v>0</v>
      </c>
      <c r="E267" s="37">
        <f t="shared" si="133"/>
        <v>157000</v>
      </c>
      <c r="F267" s="37">
        <f t="shared" si="133"/>
        <v>20400</v>
      </c>
      <c r="H267" s="11"/>
    </row>
    <row r="268" spans="1:8" x14ac:dyDescent="0.25">
      <c r="A268" s="18" t="s">
        <v>26</v>
      </c>
      <c r="B268" s="19">
        <f t="shared" ref="B268:D268" si="134">B269+B273</f>
        <v>184655</v>
      </c>
      <c r="C268" s="19">
        <f t="shared" si="134"/>
        <v>157000</v>
      </c>
      <c r="D268" s="19">
        <f t="shared" si="134"/>
        <v>0</v>
      </c>
      <c r="E268" s="19">
        <f>E269+E273</f>
        <v>157000</v>
      </c>
      <c r="F268" s="19">
        <f>F269+F273</f>
        <v>20400</v>
      </c>
      <c r="H268" s="11"/>
    </row>
    <row r="269" spans="1:8" x14ac:dyDescent="0.25">
      <c r="A269" s="7" t="s">
        <v>93</v>
      </c>
      <c r="B269" s="8">
        <f t="shared" ref="B269:D269" si="135">SUM(B270:B272)</f>
        <v>184655</v>
      </c>
      <c r="C269" s="8">
        <f t="shared" si="135"/>
        <v>137000</v>
      </c>
      <c r="D269" s="8">
        <f t="shared" si="135"/>
        <v>0</v>
      </c>
      <c r="E269" s="8">
        <f>SUM(E270:E272)</f>
        <v>137000</v>
      </c>
      <c r="F269" s="8">
        <f>SUM(F270:F272)</f>
        <v>20400</v>
      </c>
      <c r="H269" s="11"/>
    </row>
    <row r="270" spans="1:8" x14ac:dyDescent="0.25">
      <c r="A270" s="4" t="s">
        <v>101</v>
      </c>
      <c r="B270" s="30">
        <v>27947.5</v>
      </c>
      <c r="C270" s="30">
        <v>20000</v>
      </c>
      <c r="D270" s="30">
        <f>E270-C270</f>
        <v>0</v>
      </c>
      <c r="E270" s="30">
        <v>20000</v>
      </c>
      <c r="F270" s="30">
        <v>0</v>
      </c>
      <c r="H270" s="11"/>
    </row>
    <row r="271" spans="1:8" x14ac:dyDescent="0.25">
      <c r="A271" s="4" t="s">
        <v>102</v>
      </c>
      <c r="B271" s="30">
        <v>156707.5</v>
      </c>
      <c r="C271" s="30">
        <v>67000</v>
      </c>
      <c r="D271" s="30">
        <f t="shared" ref="D271:D272" si="136">E271-C271</f>
        <v>0</v>
      </c>
      <c r="E271" s="30">
        <v>67000</v>
      </c>
      <c r="F271" s="30">
        <v>0</v>
      </c>
      <c r="H271" s="11"/>
    </row>
    <row r="272" spans="1:8" x14ac:dyDescent="0.25">
      <c r="A272" s="4" t="s">
        <v>111</v>
      </c>
      <c r="B272" s="30">
        <v>0</v>
      </c>
      <c r="C272" s="30">
        <v>50000</v>
      </c>
      <c r="D272" s="30">
        <f t="shared" si="136"/>
        <v>0</v>
      </c>
      <c r="E272" s="30">
        <v>50000</v>
      </c>
      <c r="F272" s="30">
        <v>20400</v>
      </c>
      <c r="H272" s="11"/>
    </row>
    <row r="273" spans="1:8" x14ac:dyDescent="0.25">
      <c r="A273" s="7" t="s">
        <v>97</v>
      </c>
      <c r="B273" s="8">
        <f>B274</f>
        <v>0</v>
      </c>
      <c r="C273" s="8">
        <f t="shared" ref="C273:F273" si="137">C274</f>
        <v>20000</v>
      </c>
      <c r="D273" s="8">
        <f t="shared" si="137"/>
        <v>0</v>
      </c>
      <c r="E273" s="8">
        <f t="shared" si="137"/>
        <v>20000</v>
      </c>
      <c r="F273" s="8">
        <f t="shared" si="137"/>
        <v>0</v>
      </c>
      <c r="H273" s="11"/>
    </row>
    <row r="274" spans="1:8" x14ac:dyDescent="0.25">
      <c r="A274" s="4" t="s">
        <v>98</v>
      </c>
      <c r="B274" s="30">
        <v>0</v>
      </c>
      <c r="C274" s="30">
        <v>20000</v>
      </c>
      <c r="D274" s="30">
        <f>E274-C274</f>
        <v>0</v>
      </c>
      <c r="E274" s="30">
        <v>20000</v>
      </c>
      <c r="F274" s="30">
        <v>0</v>
      </c>
      <c r="H274" s="11"/>
    </row>
    <row r="275" spans="1:8" ht="31.5" x14ac:dyDescent="0.25">
      <c r="A275" s="40" t="s">
        <v>107</v>
      </c>
      <c r="B275" s="34">
        <f t="shared" ref="B275:F275" si="138">B276</f>
        <v>10528.2</v>
      </c>
      <c r="C275" s="34">
        <f>C276</f>
        <v>0</v>
      </c>
      <c r="D275" s="34">
        <f>D276</f>
        <v>24000</v>
      </c>
      <c r="E275" s="34">
        <f t="shared" si="138"/>
        <v>24000</v>
      </c>
      <c r="F275" s="34">
        <f t="shared" si="138"/>
        <v>7210.5</v>
      </c>
      <c r="H275" s="11"/>
    </row>
    <row r="276" spans="1:8" x14ac:dyDescent="0.25">
      <c r="A276" s="43" t="s">
        <v>108</v>
      </c>
      <c r="B276" s="37">
        <f t="shared" ref="B276" si="139">B277+B286+B289</f>
        <v>10528.2</v>
      </c>
      <c r="C276" s="37">
        <f t="shared" ref="C276:F276" si="140">C277+C286+C289</f>
        <v>0</v>
      </c>
      <c r="D276" s="37">
        <f t="shared" si="140"/>
        <v>24000</v>
      </c>
      <c r="E276" s="37">
        <f t="shared" si="140"/>
        <v>24000</v>
      </c>
      <c r="F276" s="37">
        <f t="shared" si="140"/>
        <v>7210.5</v>
      </c>
      <c r="H276" s="11"/>
    </row>
    <row r="277" spans="1:8" x14ac:dyDescent="0.25">
      <c r="A277" s="18" t="s">
        <v>90</v>
      </c>
      <c r="B277" s="32">
        <f>B280+B278</f>
        <v>10528.2</v>
      </c>
      <c r="C277" s="32">
        <f t="shared" ref="C277:F277" si="141">C280+C278</f>
        <v>0</v>
      </c>
      <c r="D277" s="32">
        <f t="shared" si="141"/>
        <v>4000</v>
      </c>
      <c r="E277" s="32">
        <f t="shared" si="141"/>
        <v>4000</v>
      </c>
      <c r="F277" s="32">
        <f t="shared" si="141"/>
        <v>7210.5</v>
      </c>
      <c r="H277" s="11"/>
    </row>
    <row r="278" spans="1:8" x14ac:dyDescent="0.25">
      <c r="A278" s="7" t="s">
        <v>17</v>
      </c>
      <c r="B278" s="8">
        <f>B279</f>
        <v>0</v>
      </c>
      <c r="C278" s="8">
        <f t="shared" ref="C278:F278" si="142">C279</f>
        <v>0</v>
      </c>
      <c r="D278" s="8">
        <f t="shared" si="142"/>
        <v>0</v>
      </c>
      <c r="E278" s="8">
        <f t="shared" si="142"/>
        <v>0</v>
      </c>
      <c r="F278" s="8">
        <f t="shared" si="142"/>
        <v>7210.5</v>
      </c>
      <c r="H278" s="11"/>
    </row>
    <row r="279" spans="1:8" x14ac:dyDescent="0.25">
      <c r="A279" s="2" t="s">
        <v>123</v>
      </c>
      <c r="B279" s="30">
        <v>0</v>
      </c>
      <c r="C279" s="30">
        <v>0</v>
      </c>
      <c r="D279" s="30">
        <f>E279-C279</f>
        <v>0</v>
      </c>
      <c r="E279" s="30">
        <v>0</v>
      </c>
      <c r="F279" s="30">
        <v>7210.5</v>
      </c>
      <c r="H279" s="11"/>
    </row>
    <row r="280" spans="1:8" x14ac:dyDescent="0.25">
      <c r="A280" s="7" t="s">
        <v>93</v>
      </c>
      <c r="B280" s="8">
        <f t="shared" ref="B280" si="143">SUM(B281:B282)</f>
        <v>10528.2</v>
      </c>
      <c r="C280" s="8">
        <f t="shared" ref="C280:F280" si="144">SUM(C281:C282)</f>
        <v>0</v>
      </c>
      <c r="D280" s="8">
        <f t="shared" si="144"/>
        <v>4000</v>
      </c>
      <c r="E280" s="8">
        <f t="shared" si="144"/>
        <v>4000</v>
      </c>
      <c r="F280" s="8">
        <f t="shared" si="144"/>
        <v>0</v>
      </c>
      <c r="H280" s="11"/>
    </row>
    <row r="281" spans="1:8" x14ac:dyDescent="0.25">
      <c r="A281" s="2" t="s">
        <v>94</v>
      </c>
      <c r="B281" s="30">
        <v>10528.2</v>
      </c>
      <c r="C281" s="30">
        <v>0</v>
      </c>
      <c r="D281" s="30">
        <f>E281-C281</f>
        <v>0</v>
      </c>
      <c r="E281" s="30">
        <v>0</v>
      </c>
      <c r="F281" s="30">
        <v>0</v>
      </c>
      <c r="H281" s="11"/>
    </row>
    <row r="282" spans="1:8" x14ac:dyDescent="0.25">
      <c r="A282" s="4" t="s">
        <v>111</v>
      </c>
      <c r="B282" s="30">
        <v>0</v>
      </c>
      <c r="C282" s="30">
        <v>0</v>
      </c>
      <c r="D282" s="30">
        <f>E282-C282</f>
        <v>4000</v>
      </c>
      <c r="E282" s="30">
        <v>4000</v>
      </c>
      <c r="F282" s="30">
        <v>0</v>
      </c>
      <c r="H282" s="11"/>
    </row>
    <row r="283" spans="1:8" x14ac:dyDescent="0.25">
      <c r="A283" s="18" t="s">
        <v>91</v>
      </c>
      <c r="B283" s="33">
        <f t="shared" ref="B283:F284" si="145">B284</f>
        <v>0</v>
      </c>
      <c r="C283" s="33">
        <f t="shared" si="145"/>
        <v>0</v>
      </c>
      <c r="D283" s="33">
        <f t="shared" si="145"/>
        <v>0</v>
      </c>
      <c r="E283" s="33">
        <f t="shared" si="145"/>
        <v>0</v>
      </c>
      <c r="F283" s="33">
        <f t="shared" si="145"/>
        <v>0</v>
      </c>
      <c r="H283" s="11"/>
    </row>
    <row r="284" spans="1:8" x14ac:dyDescent="0.25">
      <c r="A284" s="15" t="s">
        <v>93</v>
      </c>
      <c r="B284" s="9">
        <f t="shared" si="145"/>
        <v>0</v>
      </c>
      <c r="C284" s="9">
        <f t="shared" si="145"/>
        <v>0</v>
      </c>
      <c r="D284" s="9">
        <f t="shared" si="145"/>
        <v>0</v>
      </c>
      <c r="E284" s="9">
        <f t="shared" si="145"/>
        <v>0</v>
      </c>
      <c r="F284" s="9">
        <f t="shared" si="145"/>
        <v>0</v>
      </c>
      <c r="H284" s="11"/>
    </row>
    <row r="285" spans="1:8" x14ac:dyDescent="0.25">
      <c r="A285" s="4" t="s">
        <v>101</v>
      </c>
      <c r="B285" s="30">
        <v>0</v>
      </c>
      <c r="C285" s="30">
        <v>0</v>
      </c>
      <c r="D285" s="30">
        <f>E285-C285</f>
        <v>0</v>
      </c>
      <c r="E285" s="30">
        <v>0</v>
      </c>
      <c r="F285" s="30">
        <v>0</v>
      </c>
      <c r="H285" s="11"/>
    </row>
    <row r="286" spans="1:8" x14ac:dyDescent="0.25">
      <c r="A286" s="18" t="s">
        <v>75</v>
      </c>
      <c r="B286" s="32">
        <f t="shared" ref="B286:F286" si="146">B287</f>
        <v>0</v>
      </c>
      <c r="C286" s="32">
        <f t="shared" si="146"/>
        <v>0</v>
      </c>
      <c r="D286" s="32">
        <f t="shared" si="146"/>
        <v>0</v>
      </c>
      <c r="E286" s="32">
        <f t="shared" si="146"/>
        <v>0</v>
      </c>
      <c r="F286" s="32">
        <f t="shared" si="146"/>
        <v>0</v>
      </c>
      <c r="H286" s="11"/>
    </row>
    <row r="287" spans="1:8" x14ac:dyDescent="0.25">
      <c r="A287" s="7" t="s">
        <v>93</v>
      </c>
      <c r="B287" s="8">
        <f t="shared" ref="B287:F287" si="147">B288</f>
        <v>0</v>
      </c>
      <c r="C287" s="8">
        <f t="shared" ref="C287:D287" si="148">C288</f>
        <v>0</v>
      </c>
      <c r="D287" s="8">
        <f t="shared" si="148"/>
        <v>0</v>
      </c>
      <c r="E287" s="8">
        <f t="shared" si="147"/>
        <v>0</v>
      </c>
      <c r="F287" s="8">
        <f t="shared" si="147"/>
        <v>0</v>
      </c>
      <c r="H287" s="11"/>
    </row>
    <row r="288" spans="1:8" x14ac:dyDescent="0.25">
      <c r="A288" s="2" t="s">
        <v>110</v>
      </c>
      <c r="B288" s="30">
        <v>0</v>
      </c>
      <c r="C288" s="30">
        <v>0</v>
      </c>
      <c r="D288" s="30">
        <f>E288-C288</f>
        <v>0</v>
      </c>
      <c r="E288" s="30">
        <v>0</v>
      </c>
      <c r="F288" s="30">
        <v>0</v>
      </c>
      <c r="H288" s="11"/>
    </row>
    <row r="289" spans="1:12" x14ac:dyDescent="0.25">
      <c r="A289" s="18" t="s">
        <v>92</v>
      </c>
      <c r="B289" s="32">
        <f t="shared" ref="B289:F289" si="149">B290</f>
        <v>0</v>
      </c>
      <c r="C289" s="32">
        <f t="shared" si="149"/>
        <v>0</v>
      </c>
      <c r="D289" s="32">
        <f t="shared" si="149"/>
        <v>20000</v>
      </c>
      <c r="E289" s="32">
        <f t="shared" si="149"/>
        <v>20000</v>
      </c>
      <c r="F289" s="32">
        <f t="shared" si="149"/>
        <v>0</v>
      </c>
      <c r="H289" s="11"/>
    </row>
    <row r="290" spans="1:12" x14ac:dyDescent="0.25">
      <c r="A290" s="7" t="s">
        <v>93</v>
      </c>
      <c r="B290" s="8">
        <f t="shared" ref="B290:F290" si="150">B291</f>
        <v>0</v>
      </c>
      <c r="C290" s="8">
        <f t="shared" ref="C290:D290" si="151">C291</f>
        <v>0</v>
      </c>
      <c r="D290" s="8">
        <f t="shared" si="151"/>
        <v>20000</v>
      </c>
      <c r="E290" s="8">
        <f t="shared" si="150"/>
        <v>20000</v>
      </c>
      <c r="F290" s="8">
        <f t="shared" si="150"/>
        <v>0</v>
      </c>
      <c r="H290" s="11"/>
    </row>
    <row r="291" spans="1:12" x14ac:dyDescent="0.25">
      <c r="A291" s="2" t="s">
        <v>101</v>
      </c>
      <c r="B291" s="30">
        <v>0</v>
      </c>
      <c r="C291" s="30">
        <v>0</v>
      </c>
      <c r="D291" s="30">
        <f>E291-C291</f>
        <v>20000</v>
      </c>
      <c r="E291" s="30">
        <v>20000</v>
      </c>
      <c r="F291" s="30">
        <v>0</v>
      </c>
      <c r="H291" s="11"/>
      <c r="I291" s="11"/>
      <c r="J291" s="11"/>
      <c r="K291" s="11"/>
      <c r="L291" s="11"/>
    </row>
    <row r="292" spans="1:12" x14ac:dyDescent="0.25">
      <c r="H292" s="11"/>
      <c r="I292" s="11"/>
      <c r="J292" s="11"/>
      <c r="K292" s="11"/>
      <c r="L292" s="11"/>
    </row>
    <row r="293" spans="1:12" x14ac:dyDescent="0.25">
      <c r="A293" t="s">
        <v>139</v>
      </c>
      <c r="C293" t="s">
        <v>134</v>
      </c>
      <c r="E293" t="s">
        <v>140</v>
      </c>
    </row>
    <row r="294" spans="1:12" x14ac:dyDescent="0.25">
      <c r="A294" t="s">
        <v>135</v>
      </c>
      <c r="E294" t="s">
        <v>136</v>
      </c>
    </row>
    <row r="296" spans="1:12" x14ac:dyDescent="0.25">
      <c r="A296" t="s">
        <v>137</v>
      </c>
      <c r="E296" t="s">
        <v>138</v>
      </c>
    </row>
  </sheetData>
  <mergeCells count="1">
    <mergeCell ref="A11:G11"/>
  </mergeCells>
  <hyperlinks>
    <hyperlink ref="A5" r:id="rId1" display="mailto:ured@os-mokosica.skole.hr"/>
  </hyperlinks>
  <pageMargins left="0.7" right="0.7" top="0.75" bottom="0.75" header="0.3" footer="0.3"/>
  <pageSetup paperSize="9" scale="56" fitToHeight="0" orientation="portrait" r:id="rId2"/>
  <ignoredErrors>
    <ignoredError sqref="E216:F216 C216 C276 D23 D36 D57 D63 D68:D93 D101:D111 D115:D125 D127:D153 D154:D167 D168:D171 D180 D186:D194 D206:D219 D222:D239 D242:D249 D250:D273 D274:D291" formula="1"/>
    <ignoredError sqref="E127:F127 C1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Rebalans finan. plana 2022.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2022-07-29T07:12:02Z</dcterms:modified>
</cp:coreProperties>
</file>